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E:\RO\COVID-19\"/>
    </mc:Choice>
  </mc:AlternateContent>
  <xr:revisionPtr revIDLastSave="0" documentId="13_ncr:1_{706492E5-B21C-4E0C-8FEF-12FE72508E8C}" xr6:coauthVersionLast="45" xr6:coauthVersionMax="45" xr10:uidLastSave="{00000000-0000-0000-0000-000000000000}"/>
  <bookViews>
    <workbookView xWindow="30615" yWindow="-510" windowWidth="25920" windowHeight="15075" tabRatio="790" xr2:uid="{00000000-000D-0000-FFFF-FFFF00000000}"/>
  </bookViews>
  <sheets>
    <sheet name="Instructions" sheetId="9" r:id="rId1"/>
    <sheet name="Break-Even Worksheet" sheetId="14" r:id="rId2"/>
    <sheet name="Break-Even Worksheet (Sample1)" sheetId="15" r:id="rId3"/>
    <sheet name="Break-Even Worksheet (Sample 2)" sheetId="16" r:id="rId4"/>
  </sheets>
  <definedNames>
    <definedName name="_xlnm.Print_Area" localSheetId="1">'Break-Even Worksheet'!$A$3:$G$29</definedName>
    <definedName name="_xlnm.Print_Area" localSheetId="3">'Break-Even Worksheet (Sample 2)'!$A$2:$H$28</definedName>
    <definedName name="_xlnm.Print_Area" localSheetId="2">'Break-Even Worksheet (Sample1)'!$A$2:$H$28</definedName>
    <definedName name="_xlnm.Print_Area" localSheetId="0">Instructions!#REF!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100" i="16" l="1"/>
  <c r="P100" i="16"/>
  <c r="N100" i="16"/>
  <c r="N94" i="16"/>
  <c r="P94" i="16" s="1"/>
  <c r="Q94" i="16" s="1"/>
  <c r="F17" i="16" s="1"/>
  <c r="G17" i="16" s="1"/>
  <c r="N88" i="16"/>
  <c r="E16" i="16" s="1"/>
  <c r="N78" i="16"/>
  <c r="P78" i="16" s="1"/>
  <c r="Q78" i="16" s="1"/>
  <c r="J76" i="16"/>
  <c r="J77" i="16" s="1"/>
  <c r="N72" i="16"/>
  <c r="P72" i="16" s="1"/>
  <c r="Q72" i="16" s="1"/>
  <c r="F14" i="16" s="1"/>
  <c r="G14" i="16" s="1"/>
  <c r="J60" i="16"/>
  <c r="J61" i="16" s="1"/>
  <c r="J62" i="16" s="1"/>
  <c r="J63" i="16" s="1"/>
  <c r="J64" i="16" s="1"/>
  <c r="J65" i="16" s="1"/>
  <c r="J66" i="16" s="1"/>
  <c r="J67" i="16" s="1"/>
  <c r="J68" i="16" s="1"/>
  <c r="J69" i="16" s="1"/>
  <c r="J70" i="16" s="1"/>
  <c r="J71" i="16" s="1"/>
  <c r="N56" i="16"/>
  <c r="E13" i="16" s="1"/>
  <c r="J55" i="16"/>
  <c r="J54" i="16"/>
  <c r="J53" i="16"/>
  <c r="N49" i="16"/>
  <c r="P49" i="16" s="1"/>
  <c r="Q49" i="16" s="1"/>
  <c r="F12" i="16" s="1"/>
  <c r="G12" i="16" s="1"/>
  <c r="J47" i="16"/>
  <c r="J48" i="16" s="1"/>
  <c r="J46" i="16"/>
  <c r="N42" i="16"/>
  <c r="P42" i="16" s="1"/>
  <c r="Q42" i="16" s="1"/>
  <c r="F11" i="16" s="1"/>
  <c r="G11" i="16" s="1"/>
  <c r="N37" i="16"/>
  <c r="P37" i="16" s="1"/>
  <c r="Q37" i="16" s="1"/>
  <c r="F10" i="16" s="1"/>
  <c r="G10" i="16" s="1"/>
  <c r="J28" i="16"/>
  <c r="J29" i="16" s="1"/>
  <c r="J30" i="16" s="1"/>
  <c r="J31" i="16" s="1"/>
  <c r="J32" i="16" s="1"/>
  <c r="J33" i="16" s="1"/>
  <c r="J34" i="16" s="1"/>
  <c r="J35" i="16" s="1"/>
  <c r="J36" i="16" s="1"/>
  <c r="E23" i="16"/>
  <c r="N20" i="16"/>
  <c r="E22" i="16" s="1"/>
  <c r="E24" i="16" s="1"/>
  <c r="G18" i="16"/>
  <c r="F18" i="16"/>
  <c r="E18" i="16"/>
  <c r="E17" i="16"/>
  <c r="E15" i="16"/>
  <c r="F15" i="16" s="1"/>
  <c r="G15" i="16" s="1"/>
  <c r="Q14" i="16"/>
  <c r="P14" i="16"/>
  <c r="E8" i="16" s="1"/>
  <c r="E14" i="16"/>
  <c r="N11" i="16"/>
  <c r="Q11" i="16" s="1"/>
  <c r="F7" i="16" s="1"/>
  <c r="E11" i="16"/>
  <c r="E10" i="16"/>
  <c r="F8" i="16"/>
  <c r="G8" i="16" s="1"/>
  <c r="J76" i="14"/>
  <c r="J77" i="14" s="1"/>
  <c r="J60" i="14"/>
  <c r="J61" i="14" s="1"/>
  <c r="J62" i="14" s="1"/>
  <c r="J63" i="14" s="1"/>
  <c r="J64" i="14" s="1"/>
  <c r="J65" i="14" s="1"/>
  <c r="J66" i="14" s="1"/>
  <c r="J67" i="14" s="1"/>
  <c r="J68" i="14" s="1"/>
  <c r="J69" i="14" s="1"/>
  <c r="J70" i="14" s="1"/>
  <c r="J71" i="14" s="1"/>
  <c r="J53" i="14"/>
  <c r="J54" i="14" s="1"/>
  <c r="J55" i="14" s="1"/>
  <c r="J46" i="14"/>
  <c r="J47" i="14" s="1"/>
  <c r="J48" i="14" s="1"/>
  <c r="J28" i="14"/>
  <c r="J29" i="14" s="1"/>
  <c r="J30" i="14" s="1"/>
  <c r="J31" i="14" s="1"/>
  <c r="J32" i="14" s="1"/>
  <c r="J33" i="14" s="1"/>
  <c r="J34" i="14" s="1"/>
  <c r="J35" i="14" s="1"/>
  <c r="J36" i="14" s="1"/>
  <c r="E10" i="14"/>
  <c r="N11" i="14"/>
  <c r="P11" i="14" s="1"/>
  <c r="E7" i="14" s="1"/>
  <c r="P14" i="14"/>
  <c r="E8" i="14" s="1"/>
  <c r="Q14" i="14"/>
  <c r="F8" i="14" s="1"/>
  <c r="G8" i="14" s="1"/>
  <c r="N20" i="14"/>
  <c r="E22" i="14"/>
  <c r="E23" i="14"/>
  <c r="N37" i="14"/>
  <c r="P37" i="14"/>
  <c r="Q37" i="14"/>
  <c r="F10" i="14" s="1"/>
  <c r="G10" i="14" s="1"/>
  <c r="N42" i="14"/>
  <c r="E11" i="14" s="1"/>
  <c r="P42" i="14"/>
  <c r="Q42" i="14"/>
  <c r="F11" i="14" s="1"/>
  <c r="G11" i="14" s="1"/>
  <c r="N49" i="14"/>
  <c r="E12" i="14" s="1"/>
  <c r="P49" i="14"/>
  <c r="Q49" i="14"/>
  <c r="F12" i="14" s="1"/>
  <c r="G12" i="14" s="1"/>
  <c r="N56" i="14"/>
  <c r="P56" i="14" s="1"/>
  <c r="Q56" i="14" s="1"/>
  <c r="F13" i="14" s="1"/>
  <c r="G13" i="14" s="1"/>
  <c r="N72" i="14"/>
  <c r="E14" i="14" s="1"/>
  <c r="N78" i="14"/>
  <c r="E15" i="14" s="1"/>
  <c r="F15" i="14" s="1"/>
  <c r="G15" i="14" s="1"/>
  <c r="P78" i="14"/>
  <c r="Q78" i="14"/>
  <c r="N88" i="14"/>
  <c r="E16" i="14" s="1"/>
  <c r="P88" i="14"/>
  <c r="Q88" i="14" s="1"/>
  <c r="F16" i="14" s="1"/>
  <c r="G16" i="14" s="1"/>
  <c r="N94" i="14"/>
  <c r="E17" i="14" s="1"/>
  <c r="P94" i="14"/>
  <c r="Q94" i="14" s="1"/>
  <c r="F17" i="14" s="1"/>
  <c r="G17" i="14" s="1"/>
  <c r="N100" i="14"/>
  <c r="E18" i="14" s="1"/>
  <c r="P100" i="14"/>
  <c r="Q100" i="14" s="1"/>
  <c r="F18" i="14" s="1"/>
  <c r="G18" i="14" s="1"/>
  <c r="P88" i="16" l="1"/>
  <c r="Q88" i="16" s="1"/>
  <c r="F16" i="16" s="1"/>
  <c r="G16" i="16" s="1"/>
  <c r="E12" i="16"/>
  <c r="P11" i="16"/>
  <c r="E7" i="16" s="1"/>
  <c r="E9" i="16"/>
  <c r="E19" i="16" s="1"/>
  <c r="F9" i="16"/>
  <c r="G9" i="16" s="1"/>
  <c r="G7" i="16"/>
  <c r="P56" i="16"/>
  <c r="Q56" i="16" s="1"/>
  <c r="F13" i="16" s="1"/>
  <c r="G13" i="16" s="1"/>
  <c r="E24" i="14"/>
  <c r="P72" i="14"/>
  <c r="Q72" i="14" s="1"/>
  <c r="F14" i="14" s="1"/>
  <c r="G14" i="14" s="1"/>
  <c r="E9" i="14"/>
  <c r="E13" i="14"/>
  <c r="Q11" i="14"/>
  <c r="F7" i="14" s="1"/>
  <c r="N100" i="15"/>
  <c r="N94" i="15"/>
  <c r="N88" i="15"/>
  <c r="N78" i="15"/>
  <c r="P78" i="15" s="1"/>
  <c r="Q78" i="15" s="1"/>
  <c r="J76" i="15"/>
  <c r="J77" i="15" s="1"/>
  <c r="N72" i="15"/>
  <c r="J60" i="15"/>
  <c r="J61" i="15" s="1"/>
  <c r="J62" i="15" s="1"/>
  <c r="J63" i="15" s="1"/>
  <c r="J64" i="15" s="1"/>
  <c r="J65" i="15" s="1"/>
  <c r="J66" i="15" s="1"/>
  <c r="J67" i="15" s="1"/>
  <c r="J68" i="15" s="1"/>
  <c r="J69" i="15" s="1"/>
  <c r="J70" i="15" s="1"/>
  <c r="J71" i="15" s="1"/>
  <c r="N56" i="15"/>
  <c r="J53" i="15"/>
  <c r="J54" i="15" s="1"/>
  <c r="J55" i="15" s="1"/>
  <c r="N49" i="15"/>
  <c r="J46" i="15"/>
  <c r="J47" i="15" s="1"/>
  <c r="J48" i="15" s="1"/>
  <c r="N42" i="15"/>
  <c r="P42" i="15" s="1"/>
  <c r="Q42" i="15" s="1"/>
  <c r="F11" i="15" s="1"/>
  <c r="G11" i="15" s="1"/>
  <c r="N37" i="15"/>
  <c r="J28" i="15"/>
  <c r="J29" i="15" s="1"/>
  <c r="J30" i="15" s="1"/>
  <c r="J31" i="15" s="1"/>
  <c r="J32" i="15" s="1"/>
  <c r="J33" i="15" s="1"/>
  <c r="J34" i="15" s="1"/>
  <c r="J35" i="15" s="1"/>
  <c r="J36" i="15" s="1"/>
  <c r="E23" i="15"/>
  <c r="N20" i="15"/>
  <c r="E22" i="15" s="1"/>
  <c r="E17" i="15"/>
  <c r="E15" i="15"/>
  <c r="F15" i="15" s="1"/>
  <c r="G15" i="15" s="1"/>
  <c r="Q14" i="15"/>
  <c r="F8" i="15" s="1"/>
  <c r="G8" i="15" s="1"/>
  <c r="P14" i="15"/>
  <c r="E8" i="15" s="1"/>
  <c r="N11" i="15"/>
  <c r="Q11" i="15" s="1"/>
  <c r="F7" i="15" s="1"/>
  <c r="E11" i="15"/>
  <c r="F19" i="16" l="1"/>
  <c r="G19" i="16"/>
  <c r="G27" i="16" s="1"/>
  <c r="F27" i="16" s="1"/>
  <c r="E24" i="15"/>
  <c r="P88" i="15"/>
  <c r="Q88" i="15" s="1"/>
  <c r="F16" i="15" s="1"/>
  <c r="G16" i="15" s="1"/>
  <c r="P100" i="15"/>
  <c r="Q100" i="15" s="1"/>
  <c r="F18" i="15" s="1"/>
  <c r="G18" i="15" s="1"/>
  <c r="P49" i="15"/>
  <c r="Q49" i="15" s="1"/>
  <c r="F12" i="15" s="1"/>
  <c r="G12" i="15" s="1"/>
  <c r="P94" i="15"/>
  <c r="Q94" i="15" s="1"/>
  <c r="F17" i="15" s="1"/>
  <c r="G17" i="15" s="1"/>
  <c r="E12" i="15"/>
  <c r="E13" i="15"/>
  <c r="P56" i="15"/>
  <c r="P37" i="15"/>
  <c r="Q37" i="15" s="1"/>
  <c r="F10" i="15" s="1"/>
  <c r="G10" i="15" s="1"/>
  <c r="E10" i="15"/>
  <c r="E16" i="15"/>
  <c r="E19" i="14"/>
  <c r="F9" i="14"/>
  <c r="G9" i="14" s="1"/>
  <c r="G7" i="14"/>
  <c r="G19" i="14" s="1"/>
  <c r="G27" i="14" s="1"/>
  <c r="F19" i="14"/>
  <c r="P72" i="15"/>
  <c r="Q72" i="15" s="1"/>
  <c r="F14" i="15" s="1"/>
  <c r="G14" i="15" s="1"/>
  <c r="E14" i="15"/>
  <c r="E18" i="15"/>
  <c r="G7" i="15"/>
  <c r="F9" i="15"/>
  <c r="G9" i="15" s="1"/>
  <c r="P11" i="15"/>
  <c r="E7" i="15" s="1"/>
  <c r="Q56" i="15"/>
  <c r="F13" i="15" s="1"/>
  <c r="G13" i="15" s="1"/>
  <c r="G23" i="16" l="1"/>
  <c r="G22" i="16"/>
  <c r="G24" i="16" s="1"/>
  <c r="E27" i="16"/>
  <c r="F22" i="16"/>
  <c r="F23" i="16"/>
  <c r="G22" i="14"/>
  <c r="G23" i="14"/>
  <c r="F27" i="14"/>
  <c r="G19" i="15"/>
  <c r="G27" i="15" s="1"/>
  <c r="E9" i="15"/>
  <c r="E19" i="15" s="1"/>
  <c r="F19" i="15"/>
  <c r="F24" i="16" l="1"/>
  <c r="F23" i="14"/>
  <c r="E27" i="14"/>
  <c r="F22" i="14"/>
  <c r="F24" i="14" s="1"/>
  <c r="G24" i="14"/>
  <c r="G23" i="15"/>
  <c r="F27" i="15"/>
  <c r="G22" i="15"/>
  <c r="G24" i="15" l="1"/>
  <c r="F22" i="15"/>
  <c r="F23" i="15"/>
  <c r="E27" i="15"/>
  <c r="F24" i="1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Joe Erickson</author>
    <author>Jim Laube</author>
  </authors>
  <commentList>
    <comment ref="D8" authorId="0" shapeId="0" xr:uid="{FFD61834-8BE1-4CEC-8DD9-3DD010646B1D}">
      <text>
        <r>
          <rPr>
            <b/>
            <sz val="9"/>
            <color indexed="81"/>
            <rFont val="Tahoma"/>
            <family val="2"/>
          </rPr>
          <t>This is the cost of minimum staffing it takes to open your doors for business</t>
        </r>
        <r>
          <rPr>
            <sz val="9"/>
            <color indexed="81"/>
            <rFont val="Tahoma"/>
            <family val="2"/>
          </rPr>
          <t xml:space="preserve">
</t>
        </r>
      </text>
    </comment>
    <comment ref="N14" authorId="0" shapeId="0" xr:uid="{459915FA-5EBF-4AA4-8F08-8AF8830E6385}">
      <text>
        <r>
          <rPr>
            <b/>
            <sz val="9"/>
            <color indexed="55"/>
            <rFont val="Tahoma"/>
            <family val="2"/>
          </rPr>
          <t>This is the cost of minimum staffing it takes to open your doors for business</t>
        </r>
        <r>
          <rPr>
            <sz val="9"/>
            <color indexed="81"/>
            <rFont val="Tahoma"/>
            <family val="2"/>
          </rPr>
          <t xml:space="preserve">
</t>
        </r>
      </text>
    </comment>
    <comment ref="N15" authorId="1" shapeId="0" xr:uid="{A7B8F35C-91FF-4695-A00D-4663654D6649}">
      <text>
        <r>
          <rPr>
            <b/>
            <sz val="10"/>
            <color indexed="9"/>
            <rFont val="Tahoma"/>
            <family val="2"/>
          </rPr>
          <t>This is the estimated percentage of payroll taxes, worker's comp and other employee related benefits. For most restaurants, these generally run 14-18% of total payroll.
Fica (6.2%), Medicare (1.45%) and SUTA (1-3%) typically run 8-9%. Workman's com % vary by carrier.</t>
        </r>
      </text>
    </comment>
    <comment ref="N23" authorId="1" shapeId="0" xr:uid="{C9D355E7-5198-44D6-BC7A-F706C11BD702}">
      <text>
        <r>
          <rPr>
            <b/>
            <sz val="12"/>
            <color indexed="9"/>
            <rFont val="Tahoma"/>
            <family val="2"/>
          </rPr>
          <t>Enter the estimated % of sales that will be settled with a credit card.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Joe Erickson</author>
    <author>Jim Laube</author>
  </authors>
  <commentList>
    <comment ref="D8" authorId="0" shapeId="0" xr:uid="{FB7AB1B3-8C65-4334-97DC-DAEFF216F634}">
      <text>
        <r>
          <rPr>
            <b/>
            <sz val="9"/>
            <color indexed="81"/>
            <rFont val="Tahoma"/>
            <family val="2"/>
          </rPr>
          <t>This is the cost of minimum staffing it takes to open your doors for business</t>
        </r>
        <r>
          <rPr>
            <sz val="9"/>
            <color indexed="81"/>
            <rFont val="Tahoma"/>
            <family val="2"/>
          </rPr>
          <t xml:space="preserve">
</t>
        </r>
      </text>
    </comment>
    <comment ref="N14" authorId="0" shapeId="0" xr:uid="{0651C0D3-1DB3-4A3A-898E-366449FA569A}">
      <text>
        <r>
          <rPr>
            <b/>
            <sz val="9"/>
            <color indexed="55"/>
            <rFont val="Tahoma"/>
            <family val="2"/>
          </rPr>
          <t>This is the cost of minimum staffing it takes to open your doors for business</t>
        </r>
        <r>
          <rPr>
            <sz val="9"/>
            <color indexed="81"/>
            <rFont val="Tahoma"/>
            <family val="2"/>
          </rPr>
          <t xml:space="preserve">
</t>
        </r>
      </text>
    </comment>
    <comment ref="N15" authorId="1" shapeId="0" xr:uid="{B51DEE39-0E62-4437-B5C3-FDFDA7933CE0}">
      <text>
        <r>
          <rPr>
            <b/>
            <sz val="10"/>
            <color indexed="9"/>
            <rFont val="Tahoma"/>
            <family val="2"/>
          </rPr>
          <t>This is the estimated percentage of payroll taxes, worker's comp and other employee related benefits. For most restaurants, these generally run 14-18% of total payroll.
Fica (6.2%), Medicare (1.45%) and SUTA (1-3%) typically run 8-9%. Workman's com % vary by carrier.</t>
        </r>
      </text>
    </comment>
    <comment ref="N23" authorId="1" shapeId="0" xr:uid="{FF52EDA0-329F-4484-B95D-3CD8A200250A}">
      <text>
        <r>
          <rPr>
            <b/>
            <sz val="12"/>
            <color indexed="9"/>
            <rFont val="Tahoma"/>
            <family val="2"/>
          </rPr>
          <t>Enter the estimated % of sales that will be settled with a credit card.</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Joe Erickson</author>
    <author>Jim Laube</author>
  </authors>
  <commentList>
    <comment ref="D8" authorId="0" shapeId="0" xr:uid="{23FBA7F4-8696-465E-B19F-F84602438B90}">
      <text>
        <r>
          <rPr>
            <b/>
            <sz val="9"/>
            <color indexed="81"/>
            <rFont val="Tahoma"/>
            <family val="2"/>
          </rPr>
          <t>This is the cost of minimum staffing it takes to open your doors for business</t>
        </r>
        <r>
          <rPr>
            <sz val="9"/>
            <color indexed="81"/>
            <rFont val="Tahoma"/>
            <family val="2"/>
          </rPr>
          <t xml:space="preserve">
</t>
        </r>
      </text>
    </comment>
    <comment ref="N14" authorId="0" shapeId="0" xr:uid="{85C5087D-4113-4FE5-A522-BB903507933A}">
      <text>
        <r>
          <rPr>
            <b/>
            <sz val="9"/>
            <color indexed="55"/>
            <rFont val="Tahoma"/>
            <family val="2"/>
          </rPr>
          <t>This is the cost of minimum staffing it takes to open your doors for business</t>
        </r>
        <r>
          <rPr>
            <sz val="9"/>
            <color indexed="81"/>
            <rFont val="Tahoma"/>
            <family val="2"/>
          </rPr>
          <t xml:space="preserve">
</t>
        </r>
      </text>
    </comment>
    <comment ref="N15" authorId="1" shapeId="0" xr:uid="{4CA65488-4ACA-43B9-9FF0-E47D3FBB8C8A}">
      <text>
        <r>
          <rPr>
            <b/>
            <sz val="10"/>
            <color indexed="9"/>
            <rFont val="Tahoma"/>
            <family val="2"/>
          </rPr>
          <t>This is the estimated percentage of payroll taxes, worker's comp and other employee related benefits. For most restaurants, these generally run 14-18% of total payroll.
Fica (6.2%), Medicare (1.45%) and SUTA (1-3%) typically run 8-9%. Workman's com % vary by carrier.</t>
        </r>
      </text>
    </comment>
    <comment ref="N23" authorId="1" shapeId="0" xr:uid="{F10C99E9-002A-4E8B-9342-B8598DACB80E}">
      <text>
        <r>
          <rPr>
            <b/>
            <sz val="12"/>
            <color indexed="9"/>
            <rFont val="Tahoma"/>
            <family val="2"/>
          </rPr>
          <t>Enter the estimated % of sales that will be settled with a credit card.</t>
        </r>
      </text>
    </comment>
  </commentList>
</comments>
</file>

<file path=xl/sharedStrings.xml><?xml version="1.0" encoding="utf-8"?>
<sst xmlns="http://schemas.openxmlformats.org/spreadsheetml/2006/main" count="447" uniqueCount="121">
  <si>
    <t>Employee Benefits</t>
  </si>
  <si>
    <t xml:space="preserve">Utilities </t>
  </si>
  <si>
    <t>Other</t>
  </si>
  <si>
    <t>Uniforms</t>
  </si>
  <si>
    <t>Contract Cleaning</t>
  </si>
  <si>
    <t>Cleaning Supplies</t>
  </si>
  <si>
    <t>Miscellaneous</t>
  </si>
  <si>
    <t>Total Direct Operating Expenses</t>
  </si>
  <si>
    <t>Total Music &amp; Entertainment</t>
  </si>
  <si>
    <t>Marketing -</t>
  </si>
  <si>
    <t>Music &amp; Entertainment -</t>
  </si>
  <si>
    <t>Advertising</t>
  </si>
  <si>
    <t>Total Marketing</t>
  </si>
  <si>
    <t>Utilities -</t>
  </si>
  <si>
    <t>Water</t>
  </si>
  <si>
    <t>Trash Removal</t>
  </si>
  <si>
    <t>Gas</t>
  </si>
  <si>
    <t>Total Utilities</t>
  </si>
  <si>
    <t>General &amp; Administrative -</t>
  </si>
  <si>
    <t>Office Supplies</t>
  </si>
  <si>
    <t>Postage</t>
  </si>
  <si>
    <t>Dues &amp; Subscriptions</t>
  </si>
  <si>
    <t>Cash (Over) / Short</t>
  </si>
  <si>
    <t>Professional Fees</t>
  </si>
  <si>
    <t>Bank Deposit Services</t>
  </si>
  <si>
    <t>Total General &amp; Administrative</t>
  </si>
  <si>
    <t>Total Repairs &amp; Maintenance</t>
  </si>
  <si>
    <t>Occupancy Costs</t>
  </si>
  <si>
    <t>Total Occupancy Costs</t>
  </si>
  <si>
    <t>General Manager</t>
  </si>
  <si>
    <t>Assistant Manager</t>
  </si>
  <si>
    <t>Printed Materials</t>
  </si>
  <si>
    <t>Credit Card Charges:</t>
  </si>
  <si>
    <t>Security System</t>
  </si>
  <si>
    <t>Period</t>
  </si>
  <si>
    <t>Bank Charges</t>
  </si>
  <si>
    <t>Selling &amp; Promotions</t>
  </si>
  <si>
    <t>Occupancy Costs:</t>
  </si>
  <si>
    <t>Equipment Rental</t>
  </si>
  <si>
    <t>Personal Property Taxes</t>
  </si>
  <si>
    <t>Insurance on Building &amp; Contents</t>
  </si>
  <si>
    <t>Cost of Sales</t>
  </si>
  <si>
    <t xml:space="preserve">Liquor Liability </t>
  </si>
  <si>
    <t>Accounting Services</t>
  </si>
  <si>
    <t>Payroll Processing</t>
  </si>
  <si>
    <t>Total Management Salaries</t>
  </si>
  <si>
    <t>% of Sales</t>
  </si>
  <si>
    <t>Direct Operating Expenses</t>
  </si>
  <si>
    <t>Management Salaries (Annual)</t>
  </si>
  <si>
    <t>Kitchen Utensils</t>
  </si>
  <si>
    <t>Extermination</t>
  </si>
  <si>
    <t>Licenses &amp; Permits</t>
  </si>
  <si>
    <t>Auto Expense</t>
  </si>
  <si>
    <t>Monthly $</t>
  </si>
  <si>
    <t>Research</t>
  </si>
  <si>
    <t>Electricity</t>
  </si>
  <si>
    <t>Protective Services</t>
  </si>
  <si>
    <t>Common Area Maintenance (CAM)</t>
  </si>
  <si>
    <t>Real Estate Taxes</t>
  </si>
  <si>
    <t>Average Discount Percentage</t>
  </si>
  <si>
    <t>Percentage of Credit Card Sales</t>
  </si>
  <si>
    <t>Repairs &amp; Maintenance</t>
  </si>
  <si>
    <t>Building Repairs &amp; Maint.</t>
  </si>
  <si>
    <t>Equipment Repairs &amp; Maint.</t>
  </si>
  <si>
    <t>Grounds, Landscaping &amp; Parking Lot</t>
  </si>
  <si>
    <t>Total Cost of Sales</t>
  </si>
  <si>
    <t>Misc Other Expense</t>
  </si>
  <si>
    <t>Instructions &amp; Tips:</t>
  </si>
  <si>
    <t>Training Materials</t>
  </si>
  <si>
    <t>Variable Costs</t>
  </si>
  <si>
    <t>$</t>
  </si>
  <si>
    <t>Credit Card Expense</t>
  </si>
  <si>
    <t>Break-even Sales</t>
  </si>
  <si>
    <t>Weekly</t>
  </si>
  <si>
    <t xml:space="preserve">CASH FLOW Break-Even Worksheet </t>
  </si>
  <si>
    <t>Fixed Costs</t>
  </si>
  <si>
    <t>1. Before you begin work, save this worksheet and create a working copy using the File, Save As command.</t>
  </si>
  <si>
    <t>2. We recommend that you work on each worksheet in the order in which it appears in the tabs below, from left to right.</t>
  </si>
  <si>
    <t>4. The worksheets in this file come protected</t>
  </si>
  <si>
    <t xml:space="preserve">    - Only the cells where data is entered can be changed.</t>
  </si>
  <si>
    <t xml:space="preserve">    - Enter the password . . . "ro.com" in lower case.</t>
  </si>
  <si>
    <t xml:space="preserve">    - Once a worksheet is unprotected you can make any changes.</t>
  </si>
  <si>
    <t xml:space="preserve">    - After you have made your changes, you can re-protect the worksheet using a unique password if you wish.</t>
  </si>
  <si>
    <t>Food &amp; Beverage Cost %</t>
  </si>
  <si>
    <t>Laundry</t>
  </si>
  <si>
    <t>(your restaurant name here)</t>
  </si>
  <si>
    <t xml:space="preserve">General &amp; Administrative </t>
  </si>
  <si>
    <t xml:space="preserve">Marketing </t>
  </si>
  <si>
    <t>Hourly Labor (minimum staffing)</t>
  </si>
  <si>
    <t>Management Salaries</t>
  </si>
  <si>
    <t>Daily</t>
  </si>
  <si>
    <t>Kitchen Manager</t>
  </si>
  <si>
    <t># of Days Open per week</t>
  </si>
  <si>
    <t>Packaging Cost %</t>
  </si>
  <si>
    <t>Labor Cost Assumptions</t>
  </si>
  <si>
    <t>Minimum Staffing (Daily)</t>
  </si>
  <si>
    <t>Employee Benefits Estimate %</t>
  </si>
  <si>
    <t>Music &amp; Entertainment</t>
  </si>
  <si>
    <t>Assumptions Worksheet</t>
  </si>
  <si>
    <t>Others</t>
  </si>
  <si>
    <t>Rent</t>
  </si>
  <si>
    <t>Loan 1</t>
  </si>
  <si>
    <t>Loan 2</t>
  </si>
  <si>
    <t>Loan 3</t>
  </si>
  <si>
    <t>Loans and Leases</t>
  </si>
  <si>
    <t>Total Loans &amp; Leases</t>
  </si>
  <si>
    <t>Misc Other expenses</t>
  </si>
  <si>
    <t>Total Other Expenses</t>
  </si>
  <si>
    <t>Misc 1</t>
  </si>
  <si>
    <t>Misc 2</t>
  </si>
  <si>
    <t>Misc 3</t>
  </si>
  <si>
    <t>Telephone/Internet</t>
  </si>
  <si>
    <t>Music &amp; Cable Service</t>
  </si>
  <si>
    <t>Blue Fish Grill</t>
  </si>
  <si>
    <t>Accounting Periods (12mth or 13 4-wk)</t>
  </si>
  <si>
    <t>Minimum Hourly Staffing (Daily)</t>
  </si>
  <si>
    <t># of Days Open per Week</t>
  </si>
  <si>
    <t xml:space="preserve">3. Support is available by contacting RestaurantOwner.com by email at info@RestaurantOwner.com. </t>
  </si>
  <si>
    <t xml:space="preserve">    - To customize a worksheet you must first Un-Protect it.</t>
  </si>
  <si>
    <t xml:space="preserve">    - Warning: Unprotecing a worksheet exposes it to inadvertant formula changes and therefore could result in miscalculations</t>
  </si>
  <si>
    <t xml:space="preserve">    - To Unprotect a worksheet go to Menu Bar above and select Review . . .  Unprotect 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</si>
</sst>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0;\(#,##0\)"/>
    <numFmt numFmtId="165" formatCode="0.0%"/>
    <numFmt numFmtId="166" formatCode="0."/>
    <numFmt numFmtId="167" formatCode="_(&quot;$&quot;* #,##0_);_(&quot;$&quot;* \(#,##0\);_(&quot;$&quot;* &quot;-&quot;??_);_(@_)"/>
  </numFmts>
  <fonts count="24" x14ac:knownFonts="1">
    <font>
      <sz val="10"/>
      <name val="Arial"/>
    </font>
    <font>
      <sz val="10"/>
      <name val="Arial"/>
      <family val="2"/>
    </font>
    <font>
      <b/>
      <sz val="10"/>
      <name val="Arial"/>
      <family val="2"/>
    </font>
    <font>
      <sz val="10"/>
      <name val="Arial"/>
      <family val="2"/>
    </font>
    <font>
      <b/>
      <sz val="11"/>
      <name val="Arial"/>
      <family val="2"/>
    </font>
    <font>
      <b/>
      <sz val="14"/>
      <color indexed="9"/>
      <name val="Arial"/>
      <family val="2"/>
    </font>
    <font>
      <sz val="11"/>
      <name val="Arial"/>
      <family val="2"/>
    </font>
    <font>
      <sz val="8"/>
      <name val="Arial"/>
      <family val="2"/>
    </font>
    <font>
      <b/>
      <sz val="12"/>
      <color indexed="9"/>
      <name val="Tahoma"/>
      <family val="2"/>
    </font>
    <font>
      <sz val="11"/>
      <name val="Arial"/>
      <family val="2"/>
    </font>
    <font>
      <b/>
      <sz val="12"/>
      <color indexed="12"/>
      <name val="Arial"/>
      <family val="2"/>
    </font>
    <font>
      <b/>
      <sz val="14"/>
      <name val="Arial"/>
      <family val="2"/>
    </font>
    <font>
      <b/>
      <sz val="22"/>
      <name val="Arial"/>
      <family val="2"/>
    </font>
    <font>
      <sz val="10"/>
      <name val="Calibri"/>
      <family val="2"/>
      <scheme val="minor"/>
    </font>
    <font>
      <sz val="12"/>
      <name val="Calibri"/>
      <family val="2"/>
      <scheme val="minor"/>
    </font>
    <font>
      <b/>
      <sz val="12"/>
      <name val="Calibri"/>
      <family val="2"/>
      <scheme val="minor"/>
    </font>
    <font>
      <b/>
      <sz val="22"/>
      <name val="Calibri"/>
      <family val="2"/>
      <scheme val="minor"/>
    </font>
    <font>
      <b/>
      <sz val="14"/>
      <name val="Calibri"/>
      <family val="2"/>
      <scheme val="minor"/>
    </font>
    <font>
      <b/>
      <sz val="12"/>
      <color theme="0"/>
      <name val="Calibri"/>
      <family val="2"/>
      <scheme val="minor"/>
    </font>
    <font>
      <sz val="9"/>
      <color indexed="81"/>
      <name val="Tahoma"/>
      <family val="2"/>
    </font>
    <font>
      <b/>
      <sz val="9"/>
      <color indexed="81"/>
      <name val="Tahoma"/>
      <family val="2"/>
    </font>
    <font>
      <b/>
      <sz val="10"/>
      <color indexed="9"/>
      <name val="Tahoma"/>
      <family val="2"/>
    </font>
    <font>
      <b/>
      <sz val="9"/>
      <color indexed="55"/>
      <name val="Tahoma"/>
      <family val="2"/>
    </font>
    <font>
      <b/>
      <sz val="20"/>
      <name val="Calibri"/>
      <family val="2"/>
      <scheme val="minor"/>
    </font>
  </fonts>
  <fills count="8">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43"/>
        <bgColor indexed="64"/>
      </patternFill>
    </fill>
    <fill>
      <patternFill patternType="solid">
        <fgColor rgb="FF376091"/>
        <bgColor indexed="64"/>
      </patternFill>
    </fill>
    <fill>
      <patternFill patternType="solid">
        <fgColor rgb="FFEBEEDC"/>
        <bgColor indexed="64"/>
      </patternFill>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style="thin">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97">
    <xf numFmtId="0" fontId="0" fillId="0" borderId="0" xfId="0"/>
    <xf numFmtId="0" fontId="0" fillId="2" borderId="0" xfId="0" applyFill="1"/>
    <xf numFmtId="37" fontId="3" fillId="2" borderId="0" xfId="0" applyNumberFormat="1" applyFont="1" applyFill="1"/>
    <xf numFmtId="37" fontId="0" fillId="2" borderId="0" xfId="0" applyNumberFormat="1" applyFill="1"/>
    <xf numFmtId="0" fontId="4" fillId="2" borderId="0" xfId="0" applyFont="1" applyFill="1"/>
    <xf numFmtId="0" fontId="4" fillId="2" borderId="0" xfId="0" applyFont="1" applyFill="1" applyAlignment="1">
      <alignment horizontal="left"/>
    </xf>
    <xf numFmtId="0" fontId="9" fillId="2" borderId="0" xfId="0" applyFont="1" applyFill="1"/>
    <xf numFmtId="0" fontId="0" fillId="2" borderId="0" xfId="0" applyFill="1" applyAlignment="1">
      <alignment wrapText="1"/>
    </xf>
    <xf numFmtId="0" fontId="9" fillId="2" borderId="0" xfId="0" applyFont="1" applyFill="1" applyAlignment="1">
      <alignment wrapText="1"/>
    </xf>
    <xf numFmtId="0" fontId="9" fillId="2" borderId="0" xfId="0" applyFont="1" applyFill="1" applyAlignment="1">
      <alignment horizontal="left"/>
    </xf>
    <xf numFmtId="0" fontId="10" fillId="2" borderId="0" xfId="0" applyFont="1" applyFill="1" applyAlignment="1"/>
    <xf numFmtId="0" fontId="12" fillId="2" borderId="0" xfId="0" applyFont="1" applyFill="1" applyAlignment="1">
      <alignment horizontal="center"/>
    </xf>
    <xf numFmtId="164" fontId="5" fillId="2" borderId="0" xfId="0" applyNumberFormat="1" applyFont="1" applyFill="1" applyBorder="1" applyAlignment="1">
      <alignment horizontal="right" vertical="center"/>
    </xf>
    <xf numFmtId="10" fontId="0" fillId="2" borderId="0" xfId="0" applyNumberFormat="1" applyFill="1"/>
    <xf numFmtId="0" fontId="10" fillId="2" borderId="0" xfId="0" applyFont="1" applyFill="1"/>
    <xf numFmtId="165" fontId="3" fillId="4" borderId="2" xfId="0" applyNumberFormat="1" applyFont="1" applyFill="1" applyBorder="1" applyProtection="1">
      <protection locked="0"/>
    </xf>
    <xf numFmtId="3" fontId="3" fillId="4" borderId="2" xfId="0" applyNumberFormat="1" applyFont="1" applyFill="1" applyBorder="1" applyProtection="1">
      <protection locked="0"/>
    </xf>
    <xf numFmtId="167" fontId="14" fillId="2" borderId="0" xfId="1" applyNumberFormat="1" applyFont="1" applyFill="1"/>
    <xf numFmtId="0" fontId="15" fillId="2" borderId="0" xfId="0" applyFont="1" applyFill="1"/>
    <xf numFmtId="0" fontId="14" fillId="2" borderId="0" xfId="0" applyFont="1" applyFill="1"/>
    <xf numFmtId="167" fontId="14" fillId="2" borderId="6" xfId="0" applyNumberFormat="1" applyFont="1" applyFill="1" applyBorder="1"/>
    <xf numFmtId="165" fontId="14" fillId="2" borderId="0" xfId="2" applyNumberFormat="1" applyFont="1" applyFill="1"/>
    <xf numFmtId="165" fontId="14" fillId="2" borderId="6" xfId="0" applyNumberFormat="1" applyFont="1" applyFill="1" applyBorder="1"/>
    <xf numFmtId="167" fontId="14" fillId="2" borderId="6" xfId="1" applyNumberFormat="1" applyFont="1" applyFill="1" applyBorder="1"/>
    <xf numFmtId="38" fontId="18" fillId="5" borderId="0" xfId="0" applyNumberFormat="1" applyFont="1" applyFill="1" applyAlignment="1">
      <alignment vertical="center"/>
    </xf>
    <xf numFmtId="38" fontId="18" fillId="5" borderId="0" xfId="0" applyNumberFormat="1" applyFont="1" applyFill="1" applyAlignment="1">
      <alignment horizontal="center" vertical="center"/>
    </xf>
    <xf numFmtId="167" fontId="14" fillId="6" borderId="2" xfId="0" applyNumberFormat="1" applyFont="1" applyFill="1" applyBorder="1"/>
    <xf numFmtId="0" fontId="11" fillId="2" borderId="0" xfId="0" applyFont="1" applyFill="1" applyAlignment="1">
      <alignment horizontal="center"/>
    </xf>
    <xf numFmtId="0" fontId="15" fillId="2" borderId="0" xfId="0" applyFont="1" applyFill="1" applyAlignment="1"/>
    <xf numFmtId="167" fontId="0" fillId="2" borderId="0" xfId="0" applyNumberFormat="1" applyFill="1"/>
    <xf numFmtId="44" fontId="0" fillId="2" borderId="0" xfId="0" applyNumberFormat="1" applyFill="1"/>
    <xf numFmtId="0" fontId="0" fillId="7" borderId="0" xfId="0" applyFill="1"/>
    <xf numFmtId="44" fontId="14" fillId="6" borderId="2" xfId="0" applyNumberFormat="1" applyFont="1" applyFill="1" applyBorder="1"/>
    <xf numFmtId="0" fontId="0" fillId="7" borderId="0" xfId="0" applyFill="1" applyBorder="1"/>
    <xf numFmtId="167" fontId="0" fillId="7" borderId="0" xfId="0" applyNumberFormat="1" applyFill="1" applyBorder="1"/>
    <xf numFmtId="44" fontId="0" fillId="7" borderId="0" xfId="0" applyNumberFormat="1" applyFill="1" applyBorder="1"/>
    <xf numFmtId="9" fontId="0" fillId="7" borderId="0" xfId="2" applyFont="1" applyFill="1" applyBorder="1"/>
    <xf numFmtId="9" fontId="0" fillId="7" borderId="0" xfId="2" applyFont="1" applyFill="1" applyBorder="1" applyAlignment="1">
      <alignment horizontal="center"/>
    </xf>
    <xf numFmtId="0" fontId="15" fillId="2" borderId="0" xfId="0" applyFont="1" applyFill="1" applyAlignment="1">
      <alignment horizontal="right" indent="1"/>
    </xf>
    <xf numFmtId="9" fontId="3" fillId="4" borderId="2" xfId="2" applyFont="1" applyFill="1" applyBorder="1" applyProtection="1">
      <protection locked="0"/>
    </xf>
    <xf numFmtId="0" fontId="17" fillId="2" borderId="0" xfId="0" applyFont="1" applyFill="1" applyAlignment="1">
      <alignment horizontal="center"/>
    </xf>
    <xf numFmtId="0" fontId="15" fillId="2" borderId="0" xfId="0" applyFont="1" applyFill="1" applyAlignment="1"/>
    <xf numFmtId="37" fontId="3" fillId="4" borderId="2" xfId="0" applyNumberFormat="1" applyFont="1" applyFill="1" applyBorder="1" applyAlignment="1" applyProtection="1">
      <alignment vertical="center"/>
      <protection locked="0"/>
    </xf>
    <xf numFmtId="37" fontId="16" fillId="2" borderId="0" xfId="0" applyNumberFormat="1" applyFont="1" applyFill="1" applyAlignment="1" applyProtection="1">
      <alignment horizontal="center"/>
      <protection locked="0"/>
    </xf>
    <xf numFmtId="0" fontId="13" fillId="2" borderId="0" xfId="0" applyFont="1" applyFill="1" applyAlignment="1" applyProtection="1">
      <alignment horizontal="center"/>
      <protection locked="0"/>
    </xf>
    <xf numFmtId="0" fontId="0" fillId="2" borderId="8" xfId="0" applyFill="1" applyBorder="1" applyProtection="1"/>
    <xf numFmtId="0" fontId="4" fillId="2" borderId="7" xfId="0" applyFont="1" applyFill="1" applyBorder="1" applyAlignment="1" applyProtection="1">
      <alignment horizontal="center"/>
    </xf>
    <xf numFmtId="0" fontId="0" fillId="2" borderId="7" xfId="0" applyFill="1" applyBorder="1" applyProtection="1"/>
    <xf numFmtId="0" fontId="0" fillId="2" borderId="9" xfId="0" applyFill="1" applyBorder="1" applyProtection="1"/>
    <xf numFmtId="0" fontId="0" fillId="2" borderId="3" xfId="0" applyFill="1" applyBorder="1" applyProtection="1"/>
    <xf numFmtId="0" fontId="1" fillId="2" borderId="0" xfId="0" applyFont="1" applyFill="1" applyBorder="1" applyProtection="1"/>
    <xf numFmtId="0" fontId="0" fillId="2" borderId="0" xfId="0" applyFill="1" applyBorder="1" applyProtection="1"/>
    <xf numFmtId="0" fontId="0" fillId="2" borderId="4" xfId="0" applyFill="1" applyBorder="1" applyProtection="1"/>
    <xf numFmtId="0" fontId="4" fillId="2" borderId="0" xfId="0" applyFont="1" applyFill="1" applyBorder="1" applyProtection="1"/>
    <xf numFmtId="0" fontId="3" fillId="2" borderId="0" xfId="0" applyFont="1" applyFill="1" applyBorder="1" applyProtection="1"/>
    <xf numFmtId="0" fontId="3" fillId="3" borderId="0" xfId="0" applyFont="1" applyFill="1" applyBorder="1" applyProtection="1"/>
    <xf numFmtId="0" fontId="2" fillId="2" borderId="0" xfId="0" applyFont="1" applyFill="1" applyBorder="1" applyAlignment="1" applyProtection="1">
      <alignment horizontal="right"/>
    </xf>
    <xf numFmtId="0" fontId="2" fillId="7" borderId="0" xfId="0" applyNumberFormat="1" applyFont="1" applyFill="1" applyBorder="1" applyAlignment="1" applyProtection="1">
      <alignment vertical="center"/>
    </xf>
    <xf numFmtId="0" fontId="2" fillId="7" borderId="0" xfId="0" applyFont="1" applyFill="1" applyBorder="1" applyAlignment="1" applyProtection="1">
      <alignment vertical="center"/>
    </xf>
    <xf numFmtId="3" fontId="3" fillId="2" borderId="0" xfId="0" applyNumberFormat="1" applyFont="1" applyFill="1" applyBorder="1" applyProtection="1"/>
    <xf numFmtId="3" fontId="3" fillId="2" borderId="0" xfId="0" applyNumberFormat="1" applyFont="1" applyFill="1" applyBorder="1" applyAlignment="1" applyProtection="1">
      <alignment horizontal="right"/>
    </xf>
    <xf numFmtId="0" fontId="0" fillId="2" borderId="0" xfId="0" applyFill="1" applyBorder="1" applyAlignment="1" applyProtection="1">
      <alignment horizontal="right"/>
    </xf>
    <xf numFmtId="0" fontId="4" fillId="2" borderId="0" xfId="0" applyFont="1" applyFill="1" applyBorder="1" applyAlignment="1" applyProtection="1"/>
    <xf numFmtId="0" fontId="0" fillId="0" borderId="0" xfId="0" applyBorder="1" applyAlignment="1" applyProtection="1"/>
    <xf numFmtId="0" fontId="2" fillId="2" borderId="0" xfId="0" applyFont="1" applyFill="1" applyBorder="1" applyProtection="1"/>
    <xf numFmtId="165" fontId="2" fillId="0" borderId="0" xfId="0" applyNumberFormat="1" applyFont="1" applyFill="1" applyBorder="1" applyProtection="1"/>
    <xf numFmtId="0" fontId="6" fillId="2" borderId="0" xfId="0" applyFont="1" applyFill="1" applyBorder="1" applyProtection="1"/>
    <xf numFmtId="0" fontId="4" fillId="2" borderId="0" xfId="0" applyNumberFormat="1" applyFont="1" applyFill="1" applyBorder="1" applyAlignment="1" applyProtection="1">
      <alignment horizontal="left" vertical="center"/>
    </xf>
    <xf numFmtId="164" fontId="2" fillId="2" borderId="0" xfId="0" applyNumberFormat="1" applyFont="1" applyFill="1" applyBorder="1" applyAlignment="1" applyProtection="1">
      <alignment horizontal="center" vertical="center"/>
    </xf>
    <xf numFmtId="166" fontId="3" fillId="2" borderId="0" xfId="0" applyNumberFormat="1" applyFont="1" applyFill="1" applyBorder="1" applyProtection="1"/>
    <xf numFmtId="0" fontId="3" fillId="2" borderId="0" xfId="0" applyFont="1" applyFill="1" applyBorder="1" applyAlignment="1" applyProtection="1">
      <alignment vertical="center"/>
    </xf>
    <xf numFmtId="166" fontId="3" fillId="3" borderId="0" xfId="0" applyNumberFormat="1" applyFont="1" applyFill="1" applyBorder="1" applyProtection="1"/>
    <xf numFmtId="0" fontId="3" fillId="3" borderId="0" xfId="0" applyFont="1" applyFill="1" applyBorder="1" applyAlignment="1" applyProtection="1">
      <alignment vertical="center"/>
    </xf>
    <xf numFmtId="37" fontId="2" fillId="7" borderId="0" xfId="0" applyNumberFormat="1" applyFont="1" applyFill="1" applyBorder="1" applyProtection="1"/>
    <xf numFmtId="0" fontId="4" fillId="2" borderId="0" xfId="0" applyNumberFormat="1" applyFont="1" applyFill="1" applyBorder="1" applyAlignment="1" applyProtection="1">
      <alignment vertical="center"/>
    </xf>
    <xf numFmtId="0" fontId="1" fillId="2" borderId="0" xfId="0" applyFont="1" applyFill="1" applyBorder="1" applyAlignment="1" applyProtection="1">
      <alignment vertical="center"/>
    </xf>
    <xf numFmtId="0" fontId="2" fillId="2" borderId="0" xfId="0" applyNumberFormat="1" applyFont="1" applyFill="1" applyBorder="1" applyAlignment="1" applyProtection="1">
      <alignment vertical="center"/>
    </xf>
    <xf numFmtId="0" fontId="2" fillId="2" borderId="0" xfId="0" applyFont="1" applyFill="1" applyBorder="1" applyAlignment="1" applyProtection="1">
      <alignment vertical="center"/>
    </xf>
    <xf numFmtId="164" fontId="2" fillId="2" borderId="0" xfId="0" applyNumberFormat="1" applyFont="1" applyFill="1" applyBorder="1" applyAlignment="1" applyProtection="1">
      <alignment vertical="center"/>
    </xf>
    <xf numFmtId="0" fontId="3" fillId="2" borderId="0" xfId="0" applyNumberFormat="1" applyFont="1" applyFill="1" applyBorder="1" applyAlignment="1" applyProtection="1">
      <alignment vertical="center"/>
    </xf>
    <xf numFmtId="164" fontId="3" fillId="2" borderId="0" xfId="0" applyNumberFormat="1" applyFont="1" applyFill="1" applyBorder="1" applyAlignment="1" applyProtection="1">
      <alignment vertical="center"/>
    </xf>
    <xf numFmtId="165" fontId="3" fillId="2" borderId="0" xfId="0" applyNumberFormat="1" applyFont="1" applyFill="1" applyBorder="1" applyProtection="1"/>
    <xf numFmtId="37" fontId="2" fillId="2" borderId="0" xfId="0" applyNumberFormat="1" applyFont="1" applyFill="1" applyBorder="1" applyAlignment="1" applyProtection="1">
      <alignment vertical="center"/>
    </xf>
    <xf numFmtId="0" fontId="0" fillId="2" borderId="5" xfId="0" applyFill="1" applyBorder="1" applyProtection="1"/>
    <xf numFmtId="0" fontId="4" fillId="2" borderId="1" xfId="0" applyFont="1" applyFill="1" applyBorder="1" applyProtection="1"/>
    <xf numFmtId="0" fontId="3" fillId="2" borderId="1" xfId="0" applyFont="1" applyFill="1" applyBorder="1" applyProtection="1"/>
    <xf numFmtId="0" fontId="0" fillId="2" borderId="1" xfId="0" applyFill="1" applyBorder="1" applyProtection="1"/>
    <xf numFmtId="0" fontId="0" fillId="2" borderId="10" xfId="0" applyFill="1" applyBorder="1" applyProtection="1"/>
    <xf numFmtId="0" fontId="3" fillId="2" borderId="0" xfId="0" applyFont="1" applyFill="1" applyBorder="1" applyProtection="1">
      <protection locked="0"/>
    </xf>
    <xf numFmtId="0" fontId="1" fillId="3" borderId="0" xfId="0" applyFont="1" applyFill="1" applyBorder="1" applyProtection="1">
      <protection locked="0"/>
    </xf>
    <xf numFmtId="0" fontId="1" fillId="2" borderId="0" xfId="0" applyFont="1" applyFill="1" applyBorder="1" applyProtection="1">
      <protection locked="0"/>
    </xf>
    <xf numFmtId="0" fontId="3" fillId="2" borderId="0" xfId="0" applyFont="1" applyFill="1" applyBorder="1" applyAlignment="1" applyProtection="1">
      <alignment vertical="center"/>
      <protection locked="0"/>
    </xf>
    <xf numFmtId="0" fontId="3" fillId="3" borderId="0" xfId="0" applyFont="1" applyFill="1" applyBorder="1" applyAlignment="1" applyProtection="1">
      <alignment vertical="center"/>
      <protection locked="0"/>
    </xf>
    <xf numFmtId="0" fontId="1" fillId="2" borderId="0" xfId="0" applyFont="1" applyFill="1" applyBorder="1" applyAlignment="1" applyProtection="1">
      <alignment vertical="center"/>
      <protection locked="0"/>
    </xf>
    <xf numFmtId="0" fontId="1" fillId="3" borderId="0" xfId="0" applyFont="1" applyFill="1" applyBorder="1" applyAlignment="1" applyProtection="1">
      <alignment vertical="center"/>
      <protection locked="0"/>
    </xf>
    <xf numFmtId="0" fontId="3" fillId="0" borderId="0" xfId="0" applyFont="1" applyFill="1" applyBorder="1" applyAlignment="1" applyProtection="1">
      <alignment vertical="center"/>
      <protection locked="0"/>
    </xf>
    <xf numFmtId="37" fontId="23" fillId="2" borderId="0" xfId="0" applyNumberFormat="1" applyFont="1" applyFill="1" applyAlignment="1" applyProtection="1">
      <alignment horizontal="center"/>
      <protection locked="0"/>
    </xf>
  </cellXfs>
  <cellStyles count="3">
    <cellStyle name="Currency" xfId="1" builtinId="4"/>
    <cellStyle name="Normal" xfId="0" builtinId="0"/>
    <cellStyle name="Percent" xfId="2"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DBFFDB"/>
      <rgbColor rgb="000000FF"/>
      <rgbColor rgb="00FFFF00"/>
      <rgbColor rgb="00FF00FF"/>
      <rgbColor rgb="0000FFFF"/>
      <rgbColor rgb="00800000"/>
      <rgbColor rgb="00008000"/>
      <rgbColor rgb="00000080"/>
      <rgbColor rgb="00808000"/>
      <rgbColor rgb="00FFFFCC"/>
      <rgbColor rgb="00008080"/>
      <rgbColor rgb="00EAEAEA"/>
      <rgbColor rgb="005F5F5F"/>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0D3"/>
      <rgbColor rgb="0099CCFF"/>
      <rgbColor rgb="00FFE7FF"/>
      <rgbColor rgb="00CC99FF"/>
      <rgbColor rgb="00FFCC99"/>
      <rgbColor rgb="003366FF"/>
      <rgbColor rgb="0033CCCC"/>
      <rgbColor rgb="0099CC00"/>
      <rgbColor rgb="00FFCC00"/>
      <rgbColor rgb="00FF9900"/>
      <rgbColor rgb="00FF6600"/>
      <rgbColor rgb="00666699"/>
      <rgbColor rgb="00F8F8F8"/>
      <rgbColor rgb="00003366"/>
      <rgbColor rgb="00339966"/>
      <rgbColor rgb="00003300"/>
      <rgbColor rgb="00333300"/>
      <rgbColor rgb="00993300"/>
      <rgbColor rgb="00993366"/>
      <rgbColor rgb="00333399"/>
      <rgbColor rgb="00333333"/>
    </indexedColors>
    <mruColors>
      <color rgb="FFEBEED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190500</xdr:colOff>
      <xdr:row>13</xdr:row>
      <xdr:rowOff>155540</xdr:rowOff>
    </xdr:from>
    <xdr:to>
      <xdr:col>2</xdr:col>
      <xdr:colOff>809625</xdr:colOff>
      <xdr:row>17</xdr:row>
      <xdr:rowOff>139734</xdr:rowOff>
    </xdr:to>
    <xdr:pic>
      <xdr:nvPicPr>
        <xdr:cNvPr id="2066" name="Picture 14">
          <a:extLst>
            <a:ext uri="{FF2B5EF4-FFF2-40B4-BE49-F238E27FC236}">
              <a16:creationId xmlns:a16="http://schemas.microsoft.com/office/drawing/2014/main" id="{F6C1995B-2FEB-4F23-AB1F-397F69B4A17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800100" y="6759540"/>
          <a:ext cx="2359025" cy="835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7"/>
  <sheetViews>
    <sheetView tabSelected="1" zoomScaleNormal="100" workbookViewId="0">
      <selection activeCell="D33" sqref="D33"/>
    </sheetView>
  </sheetViews>
  <sheetFormatPr defaultRowHeight="12.75" x14ac:dyDescent="0.2"/>
  <cols>
    <col min="1" max="1" width="9.140625" style="1"/>
    <col min="2" max="2" width="26.140625" style="1" customWidth="1"/>
    <col min="3" max="3" width="12.85546875" style="1" customWidth="1"/>
    <col min="4" max="4" width="28.5703125" style="3" customWidth="1"/>
    <col min="5" max="5" width="5" style="1" customWidth="1"/>
    <col min="6" max="6" width="3" style="1" customWidth="1"/>
    <col min="7" max="7" width="90.7109375" style="7" customWidth="1"/>
    <col min="8" max="16384" width="9.140625" style="1"/>
  </cols>
  <sheetData>
    <row r="1" spans="2:7" ht="20.25" customHeight="1" x14ac:dyDescent="0.2"/>
    <row r="2" spans="2:7" ht="20.25" customHeight="1" x14ac:dyDescent="0.25">
      <c r="B2" s="10" t="s">
        <v>67</v>
      </c>
      <c r="C2" s="10"/>
      <c r="D2" s="7"/>
    </row>
    <row r="3" spans="2:7" s="6" customFormat="1" ht="18" customHeight="1" x14ac:dyDescent="0.25">
      <c r="B3" s="4" t="s">
        <v>76</v>
      </c>
      <c r="C3" s="4"/>
      <c r="D3" s="9"/>
      <c r="G3" s="8"/>
    </row>
    <row r="4" spans="2:7" s="6" customFormat="1" ht="18" customHeight="1" x14ac:dyDescent="0.25">
      <c r="B4" s="5" t="s">
        <v>77</v>
      </c>
      <c r="C4" s="5"/>
      <c r="D4" s="8"/>
      <c r="G4" s="8"/>
    </row>
    <row r="5" spans="2:7" s="6" customFormat="1" ht="18" customHeight="1" x14ac:dyDescent="0.25">
      <c r="B5" s="5" t="s">
        <v>117</v>
      </c>
      <c r="C5" s="5"/>
      <c r="D5" s="8"/>
      <c r="G5" s="8"/>
    </row>
    <row r="6" spans="2:7" s="6" customFormat="1" ht="18" customHeight="1" x14ac:dyDescent="0.25">
      <c r="B6" s="4" t="s">
        <v>78</v>
      </c>
      <c r="C6" s="5"/>
      <c r="D6" s="8"/>
      <c r="G6" s="8"/>
    </row>
    <row r="7" spans="2:7" s="6" customFormat="1" ht="18" customHeight="1" x14ac:dyDescent="0.25">
      <c r="B7" s="4" t="s">
        <v>79</v>
      </c>
      <c r="C7" s="5"/>
      <c r="D7" s="8"/>
      <c r="G7" s="8"/>
    </row>
    <row r="8" spans="2:7" s="6" customFormat="1" ht="18" customHeight="1" x14ac:dyDescent="0.25">
      <c r="B8" s="4" t="s">
        <v>118</v>
      </c>
      <c r="C8" s="5"/>
      <c r="D8" s="8"/>
      <c r="G8" s="8"/>
    </row>
    <row r="9" spans="2:7" s="6" customFormat="1" ht="18" customHeight="1" x14ac:dyDescent="0.25">
      <c r="B9" s="4" t="s">
        <v>119</v>
      </c>
      <c r="C9" s="5"/>
      <c r="D9" s="8"/>
      <c r="G9" s="8"/>
    </row>
    <row r="10" spans="2:7" s="6" customFormat="1" ht="18" customHeight="1" x14ac:dyDescent="0.25">
      <c r="B10" s="4" t="s">
        <v>120</v>
      </c>
      <c r="C10" s="5"/>
      <c r="D10" s="8"/>
      <c r="G10" s="8"/>
    </row>
    <row r="11" spans="2:7" s="6" customFormat="1" ht="18" customHeight="1" x14ac:dyDescent="0.25">
      <c r="B11" s="4" t="s">
        <v>80</v>
      </c>
      <c r="C11" s="5"/>
      <c r="D11" s="8"/>
      <c r="G11" s="8"/>
    </row>
    <row r="12" spans="2:7" s="6" customFormat="1" ht="18" customHeight="1" x14ac:dyDescent="0.25">
      <c r="B12" s="4" t="s">
        <v>81</v>
      </c>
      <c r="C12" s="5"/>
      <c r="D12" s="8"/>
      <c r="G12" s="8"/>
    </row>
    <row r="13" spans="2:7" s="6" customFormat="1" ht="18" customHeight="1" x14ac:dyDescent="0.25">
      <c r="B13" s="4" t="s">
        <v>82</v>
      </c>
      <c r="C13" s="5"/>
      <c r="D13" s="8"/>
      <c r="G13" s="8"/>
    </row>
    <row r="14" spans="2:7" s="6" customFormat="1" ht="18" customHeight="1" x14ac:dyDescent="0.25">
      <c r="B14" s="5"/>
      <c r="C14" s="5"/>
      <c r="D14" s="8"/>
      <c r="G14" s="8"/>
    </row>
    <row r="15" spans="2:7" s="6" customFormat="1" ht="18" customHeight="1" x14ac:dyDescent="0.25">
      <c r="B15" s="5"/>
      <c r="C15" s="5"/>
      <c r="D15" s="8"/>
      <c r="G15" s="8"/>
    </row>
    <row r="16" spans="2:7" s="6" customFormat="1" ht="18" customHeight="1" x14ac:dyDescent="0.25">
      <c r="B16" s="5"/>
      <c r="C16" s="5"/>
      <c r="D16" s="8"/>
      <c r="G16" s="8"/>
    </row>
    <row r="18" spans="3:5" x14ac:dyDescent="0.2">
      <c r="D18" s="2"/>
    </row>
    <row r="20" spans="3:5" ht="15.75" x14ac:dyDescent="0.25">
      <c r="C20" s="14"/>
      <c r="D20" s="14"/>
      <c r="E20" s="14"/>
    </row>
    <row r="21" spans="3:5" x14ac:dyDescent="0.2">
      <c r="D21" s="1"/>
    </row>
    <row r="22" spans="3:5" x14ac:dyDescent="0.2">
      <c r="D22" s="1"/>
    </row>
    <row r="23" spans="3:5" x14ac:dyDescent="0.2">
      <c r="D23" s="1"/>
    </row>
    <row r="24" spans="3:5" x14ac:dyDescent="0.2">
      <c r="D24" s="1"/>
    </row>
    <row r="25" spans="3:5" x14ac:dyDescent="0.2">
      <c r="D25" s="1"/>
    </row>
    <row r="26" spans="3:5" x14ac:dyDescent="0.2">
      <c r="D26" s="1"/>
    </row>
    <row r="27" spans="3:5" x14ac:dyDescent="0.2">
      <c r="D27" s="1"/>
    </row>
  </sheetData>
  <sheetProtection selectLockedCells="1"/>
  <phoneticPr fontId="7" type="noConversion"/>
  <printOptions horizontalCentered="1"/>
  <pageMargins left="0.5" right="0.5" top="0.75" bottom="0.75" header="0.5" footer="0.5"/>
  <pageSetup scale="90" orientation="portrait" r:id="rId1"/>
  <headerFooter alignWithMargins="0">
    <oddHeader>&amp;L&amp;D</oddHeader>
    <oddFooter>&amp;LWorksheet: &amp;A</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8EED7D-BBDE-46F7-9E44-6D7ECA4FA116}">
  <dimension ref="A1:BU293"/>
  <sheetViews>
    <sheetView topLeftCell="B1" zoomScaleNormal="100" workbookViewId="0">
      <selection activeCell="B9" sqref="B9"/>
    </sheetView>
  </sheetViews>
  <sheetFormatPr defaultRowHeight="12.75" x14ac:dyDescent="0.2"/>
  <cols>
    <col min="1" max="1" width="11.28515625" style="1" customWidth="1"/>
    <col min="2" max="2" width="21.85546875" customWidth="1"/>
    <col min="3" max="3" width="7.42578125" customWidth="1"/>
    <col min="4" max="4" width="12.7109375" customWidth="1"/>
    <col min="5" max="5" width="13.85546875" customWidth="1"/>
    <col min="6" max="6" width="12.7109375" bestFit="1" customWidth="1"/>
    <col min="7" max="7" width="11.7109375" style="1" customWidth="1"/>
    <col min="8" max="8" width="5.140625" style="1" customWidth="1"/>
    <col min="9" max="9" width="3.140625" style="1" customWidth="1"/>
    <col min="10" max="12" width="9.140625" style="1"/>
    <col min="13" max="13" width="13.5703125" style="1" customWidth="1"/>
    <col min="14" max="14" width="9.140625" style="1"/>
    <col min="15" max="15" width="1.7109375" style="1" customWidth="1"/>
    <col min="16" max="17" width="9.140625" style="1"/>
    <col min="18" max="18" width="3.28515625" style="1" customWidth="1"/>
    <col min="19" max="19" width="4.140625" style="1" customWidth="1"/>
    <col min="20" max="73" width="9.140625" style="1"/>
  </cols>
  <sheetData>
    <row r="1" spans="1:18" x14ac:dyDescent="0.2">
      <c r="B1" s="31"/>
      <c r="C1" s="31"/>
      <c r="D1" s="31"/>
      <c r="E1" s="31"/>
      <c r="F1" s="31"/>
      <c r="G1" s="31"/>
      <c r="H1" s="31"/>
    </row>
    <row r="2" spans="1:18" ht="15" x14ac:dyDescent="0.25">
      <c r="B2" s="31"/>
      <c r="C2" s="31"/>
      <c r="D2" s="31"/>
      <c r="E2" s="31"/>
      <c r="F2" s="31"/>
      <c r="G2" s="31"/>
      <c r="H2" s="31"/>
      <c r="I2" s="45"/>
      <c r="J2" s="46" t="s">
        <v>98</v>
      </c>
      <c r="K2" s="46"/>
      <c r="L2" s="46"/>
      <c r="M2" s="46"/>
      <c r="N2" s="46"/>
      <c r="O2" s="47"/>
      <c r="P2" s="47"/>
      <c r="Q2" s="47"/>
      <c r="R2" s="48"/>
    </row>
    <row r="3" spans="1:18" ht="18.75" customHeight="1" x14ac:dyDescent="0.45">
      <c r="B3" s="43" t="s">
        <v>85</v>
      </c>
      <c r="C3" s="43"/>
      <c r="D3" s="43"/>
      <c r="E3" s="43"/>
      <c r="F3" s="43"/>
      <c r="G3" s="11"/>
      <c r="H3" s="11"/>
      <c r="I3" s="49"/>
      <c r="J3" s="50" t="s">
        <v>92</v>
      </c>
      <c r="K3" s="51"/>
      <c r="L3" s="51"/>
      <c r="M3" s="51"/>
      <c r="N3" s="16">
        <v>7</v>
      </c>
      <c r="O3" s="51"/>
      <c r="P3" s="51"/>
      <c r="Q3" s="51"/>
      <c r="R3" s="52"/>
    </row>
    <row r="4" spans="1:18" ht="18.75" x14ac:dyDescent="0.3">
      <c r="B4" s="40" t="s">
        <v>74</v>
      </c>
      <c r="C4" s="40"/>
      <c r="D4" s="40"/>
      <c r="E4" s="40"/>
      <c r="F4" s="40"/>
      <c r="G4" s="27"/>
      <c r="H4" s="27"/>
      <c r="I4" s="49"/>
      <c r="J4" s="50" t="s">
        <v>114</v>
      </c>
      <c r="K4" s="51"/>
      <c r="L4" s="51"/>
      <c r="M4" s="51"/>
      <c r="N4" s="16">
        <v>12</v>
      </c>
      <c r="O4" s="51"/>
      <c r="P4" s="51"/>
      <c r="Q4" s="51"/>
      <c r="R4" s="52"/>
    </row>
    <row r="5" spans="1:18" x14ac:dyDescent="0.2">
      <c r="B5" s="1"/>
      <c r="C5" s="1"/>
      <c r="D5" s="1"/>
      <c r="E5" s="1"/>
      <c r="F5" s="1"/>
      <c r="I5" s="49"/>
      <c r="J5" s="51"/>
      <c r="K5" s="51"/>
      <c r="L5" s="51"/>
      <c r="M5" s="51"/>
      <c r="N5" s="51"/>
      <c r="O5" s="51"/>
      <c r="P5" s="51"/>
      <c r="Q5" s="51"/>
      <c r="R5" s="52"/>
    </row>
    <row r="6" spans="1:18" ht="18" customHeight="1" x14ac:dyDescent="0.25">
      <c r="A6" s="12"/>
      <c r="B6" s="24" t="s">
        <v>75</v>
      </c>
      <c r="C6" s="24"/>
      <c r="D6" s="24"/>
      <c r="E6" s="25" t="s">
        <v>34</v>
      </c>
      <c r="F6" s="25" t="s">
        <v>73</v>
      </c>
      <c r="G6" s="25" t="s">
        <v>90</v>
      </c>
      <c r="I6" s="49"/>
      <c r="J6" s="53" t="s">
        <v>48</v>
      </c>
      <c r="K6" s="54"/>
      <c r="L6" s="54"/>
      <c r="M6" s="54"/>
      <c r="N6" s="51"/>
      <c r="O6" s="51"/>
      <c r="P6" s="51"/>
      <c r="Q6" s="51"/>
      <c r="R6" s="52"/>
    </row>
    <row r="7" spans="1:18" ht="12.75" customHeight="1" x14ac:dyDescent="0.25">
      <c r="B7" s="41" t="s">
        <v>89</v>
      </c>
      <c r="C7" s="41"/>
      <c r="D7" s="41"/>
      <c r="E7" s="17">
        <f>P11</f>
        <v>0</v>
      </c>
      <c r="F7" s="17">
        <f>Q11</f>
        <v>0</v>
      </c>
      <c r="G7" s="17">
        <f>F7/$N$3</f>
        <v>0</v>
      </c>
      <c r="I7" s="49"/>
      <c r="J7" s="54"/>
      <c r="K7" s="88" t="s">
        <v>29</v>
      </c>
      <c r="L7" s="54"/>
      <c r="M7" s="54"/>
      <c r="N7" s="16">
        <v>0</v>
      </c>
      <c r="O7" s="51"/>
      <c r="P7" s="51"/>
      <c r="Q7" s="51"/>
      <c r="R7" s="52"/>
    </row>
    <row r="8" spans="1:18" ht="12.75" customHeight="1" x14ac:dyDescent="0.25">
      <c r="B8" s="28" t="s">
        <v>88</v>
      </c>
      <c r="C8" s="28"/>
      <c r="D8" s="31"/>
      <c r="E8" s="17">
        <f>P14</f>
        <v>0</v>
      </c>
      <c r="F8" s="17">
        <f>Q14</f>
        <v>0</v>
      </c>
      <c r="G8" s="17">
        <f t="shared" ref="G8:G18" si="0">F8/$N$3</f>
        <v>0</v>
      </c>
      <c r="I8" s="49"/>
      <c r="J8" s="54"/>
      <c r="K8" s="89" t="s">
        <v>30</v>
      </c>
      <c r="L8" s="55"/>
      <c r="M8" s="55"/>
      <c r="N8" s="16">
        <v>0</v>
      </c>
      <c r="O8" s="51"/>
      <c r="P8" s="51"/>
      <c r="Q8" s="51"/>
      <c r="R8" s="52"/>
    </row>
    <row r="9" spans="1:18" ht="12.75" customHeight="1" x14ac:dyDescent="0.25">
      <c r="B9" s="18" t="s">
        <v>0</v>
      </c>
      <c r="C9" s="18"/>
      <c r="E9" s="17">
        <f>$N$15*(E7+E8)</f>
        <v>0</v>
      </c>
      <c r="F9" s="17">
        <f>$N$15*(F7+F8)</f>
        <v>0</v>
      </c>
      <c r="G9" s="17">
        <f t="shared" si="0"/>
        <v>0</v>
      </c>
      <c r="I9" s="49"/>
      <c r="J9" s="54"/>
      <c r="K9" s="88" t="s">
        <v>91</v>
      </c>
      <c r="L9" s="54"/>
      <c r="M9" s="54"/>
      <c r="N9" s="16">
        <v>0</v>
      </c>
      <c r="O9" s="51"/>
      <c r="P9" s="51"/>
      <c r="Q9" s="51"/>
      <c r="R9" s="52"/>
    </row>
    <row r="10" spans="1:18" ht="12.75" customHeight="1" x14ac:dyDescent="0.25">
      <c r="B10" s="18" t="s">
        <v>47</v>
      </c>
      <c r="C10" s="18"/>
      <c r="D10" s="19"/>
      <c r="E10" s="17">
        <f>N37</f>
        <v>0</v>
      </c>
      <c r="F10" s="17">
        <f>Q37</f>
        <v>0</v>
      </c>
      <c r="G10" s="17">
        <f t="shared" si="0"/>
        <v>0</v>
      </c>
      <c r="I10" s="49"/>
      <c r="J10" s="54"/>
      <c r="K10" s="89" t="s">
        <v>99</v>
      </c>
      <c r="L10" s="55"/>
      <c r="M10" s="55"/>
      <c r="N10" s="16">
        <v>0</v>
      </c>
      <c r="O10" s="51"/>
      <c r="P10" s="56" t="s">
        <v>34</v>
      </c>
      <c r="Q10" s="56" t="s">
        <v>73</v>
      </c>
      <c r="R10" s="52"/>
    </row>
    <row r="11" spans="1:18" ht="12.75" customHeight="1" x14ac:dyDescent="0.25">
      <c r="B11" s="18" t="s">
        <v>97</v>
      </c>
      <c r="C11" s="18"/>
      <c r="D11" s="19"/>
      <c r="E11" s="17">
        <f>N42</f>
        <v>0</v>
      </c>
      <c r="F11" s="17">
        <f>Q42</f>
        <v>0</v>
      </c>
      <c r="G11" s="17">
        <f t="shared" si="0"/>
        <v>0</v>
      </c>
      <c r="I11" s="49"/>
      <c r="J11" s="57" t="s">
        <v>45</v>
      </c>
      <c r="K11" s="58"/>
      <c r="L11" s="58"/>
      <c r="M11" s="58"/>
      <c r="N11" s="59">
        <f>SUM(N7:N10)</f>
        <v>0</v>
      </c>
      <c r="O11" s="51"/>
      <c r="P11" s="60">
        <f>N11/$N$4</f>
        <v>0</v>
      </c>
      <c r="Q11" s="60">
        <f>N11/52</f>
        <v>0</v>
      </c>
      <c r="R11" s="52"/>
    </row>
    <row r="12" spans="1:18" ht="12.75" customHeight="1" x14ac:dyDescent="0.25">
      <c r="B12" s="18" t="s">
        <v>87</v>
      </c>
      <c r="C12" s="18"/>
      <c r="D12" s="19"/>
      <c r="E12" s="17">
        <f>N49</f>
        <v>0</v>
      </c>
      <c r="F12" s="17">
        <f>Q49</f>
        <v>0</v>
      </c>
      <c r="G12" s="17">
        <f t="shared" si="0"/>
        <v>0</v>
      </c>
      <c r="I12" s="49"/>
      <c r="J12" s="51"/>
      <c r="K12" s="51"/>
      <c r="L12" s="51"/>
      <c r="M12" s="51"/>
      <c r="N12" s="51"/>
      <c r="O12" s="51"/>
      <c r="P12" s="61"/>
      <c r="Q12" s="61"/>
      <c r="R12" s="52"/>
    </row>
    <row r="13" spans="1:18" ht="12.75" customHeight="1" x14ac:dyDescent="0.25">
      <c r="B13" s="18" t="s">
        <v>1</v>
      </c>
      <c r="C13" s="18"/>
      <c r="D13" s="19"/>
      <c r="E13" s="17">
        <f>N56</f>
        <v>0</v>
      </c>
      <c r="F13" s="17">
        <f>Q56</f>
        <v>0</v>
      </c>
      <c r="G13" s="17">
        <f t="shared" si="0"/>
        <v>0</v>
      </c>
      <c r="I13" s="49"/>
      <c r="J13" s="62" t="s">
        <v>94</v>
      </c>
      <c r="K13" s="63"/>
      <c r="L13" s="63"/>
      <c r="M13" s="63"/>
      <c r="N13" s="51"/>
      <c r="O13" s="51"/>
      <c r="P13" s="56" t="s">
        <v>34</v>
      </c>
      <c r="Q13" s="56" t="s">
        <v>73</v>
      </c>
      <c r="R13" s="52"/>
    </row>
    <row r="14" spans="1:18" ht="12.75" customHeight="1" x14ac:dyDescent="0.25">
      <c r="B14" s="18" t="s">
        <v>86</v>
      </c>
      <c r="C14" s="18"/>
      <c r="D14" s="19"/>
      <c r="E14" s="17">
        <f>N72</f>
        <v>0</v>
      </c>
      <c r="F14" s="17">
        <f>Q72</f>
        <v>0</v>
      </c>
      <c r="G14" s="17">
        <f t="shared" si="0"/>
        <v>0</v>
      </c>
      <c r="I14" s="49"/>
      <c r="J14" s="51"/>
      <c r="K14" s="90" t="s">
        <v>95</v>
      </c>
      <c r="L14" s="51"/>
      <c r="M14" s="51"/>
      <c r="N14" s="16">
        <v>0</v>
      </c>
      <c r="O14" s="51"/>
      <c r="P14" s="60">
        <f>N14*(N3*52)/N4</f>
        <v>0</v>
      </c>
      <c r="Q14" s="60">
        <f>N3*N14</f>
        <v>0</v>
      </c>
      <c r="R14" s="52"/>
    </row>
    <row r="15" spans="1:18" ht="12.75" customHeight="1" x14ac:dyDescent="0.25">
      <c r="B15" s="18" t="s">
        <v>61</v>
      </c>
      <c r="C15" s="18"/>
      <c r="D15" s="19"/>
      <c r="E15" s="17">
        <f>N78</f>
        <v>0</v>
      </c>
      <c r="F15" s="17">
        <f t="shared" ref="F15" si="1">E15/12</f>
        <v>0</v>
      </c>
      <c r="G15" s="17">
        <f t="shared" si="0"/>
        <v>0</v>
      </c>
      <c r="I15" s="49"/>
      <c r="J15" s="51"/>
      <c r="K15" s="89" t="s">
        <v>96</v>
      </c>
      <c r="L15" s="55"/>
      <c r="M15" s="55"/>
      <c r="N15" s="39">
        <v>0.15</v>
      </c>
      <c r="O15" s="51"/>
      <c r="P15" s="61"/>
      <c r="Q15" s="61"/>
      <c r="R15" s="52"/>
    </row>
    <row r="16" spans="1:18" ht="12.75" customHeight="1" x14ac:dyDescent="0.25">
      <c r="B16" s="18" t="s">
        <v>27</v>
      </c>
      <c r="C16" s="18"/>
      <c r="D16" s="19"/>
      <c r="E16" s="17">
        <f>N88</f>
        <v>0</v>
      </c>
      <c r="F16" s="17">
        <f>Q88</f>
        <v>0</v>
      </c>
      <c r="G16" s="17">
        <f t="shared" si="0"/>
        <v>0</v>
      </c>
      <c r="I16" s="49"/>
      <c r="J16" s="51"/>
      <c r="K16" s="51"/>
      <c r="L16" s="51"/>
      <c r="M16" s="51"/>
      <c r="N16" s="51"/>
      <c r="O16" s="51"/>
      <c r="P16" s="61"/>
      <c r="Q16" s="61"/>
      <c r="R16" s="52"/>
    </row>
    <row r="17" spans="2:18" ht="12.75" customHeight="1" x14ac:dyDescent="0.25">
      <c r="B17" s="18" t="s">
        <v>104</v>
      </c>
      <c r="C17" s="18"/>
      <c r="D17" s="19"/>
      <c r="E17" s="17">
        <f>N94</f>
        <v>0</v>
      </c>
      <c r="F17" s="17">
        <f>Q94</f>
        <v>0</v>
      </c>
      <c r="G17" s="17">
        <f t="shared" si="0"/>
        <v>0</v>
      </c>
      <c r="I17" s="49"/>
      <c r="J17" s="53" t="s">
        <v>41</v>
      </c>
      <c r="K17" s="54"/>
      <c r="L17" s="54"/>
      <c r="M17" s="54"/>
      <c r="N17" s="54"/>
      <c r="O17" s="51"/>
      <c r="P17" s="61"/>
      <c r="Q17" s="61"/>
      <c r="R17" s="52"/>
    </row>
    <row r="18" spans="2:18" ht="12.75" customHeight="1" x14ac:dyDescent="0.25">
      <c r="B18" s="18" t="s">
        <v>66</v>
      </c>
      <c r="C18" s="18"/>
      <c r="D18" s="19"/>
      <c r="E18" s="17">
        <f>N100</f>
        <v>0</v>
      </c>
      <c r="F18" s="17">
        <f>Q100</f>
        <v>0</v>
      </c>
      <c r="G18" s="17">
        <f t="shared" si="0"/>
        <v>0</v>
      </c>
      <c r="I18" s="49"/>
      <c r="J18" s="54"/>
      <c r="K18" s="88" t="s">
        <v>83</v>
      </c>
      <c r="L18" s="54"/>
      <c r="M18" s="54"/>
      <c r="N18" s="15">
        <v>0.3</v>
      </c>
      <c r="O18" s="51"/>
      <c r="P18" s="61"/>
      <c r="Q18" s="61"/>
      <c r="R18" s="52"/>
    </row>
    <row r="19" spans="2:18" ht="15.75" customHeight="1" thickBot="1" x14ac:dyDescent="0.3">
      <c r="B19" s="19"/>
      <c r="C19" s="19"/>
      <c r="D19" s="19"/>
      <c r="E19" s="20">
        <f>SUM(E7:E18)</f>
        <v>0</v>
      </c>
      <c r="F19" s="20">
        <f>SUM(F7:F18)</f>
        <v>0</v>
      </c>
      <c r="G19" s="20">
        <f>SUM(G7:G18)</f>
        <v>0</v>
      </c>
      <c r="I19" s="49"/>
      <c r="J19" s="54"/>
      <c r="K19" s="89" t="s">
        <v>93</v>
      </c>
      <c r="L19" s="55"/>
      <c r="M19" s="55"/>
      <c r="N19" s="15">
        <v>0.05</v>
      </c>
      <c r="O19" s="51"/>
      <c r="P19" s="61"/>
      <c r="Q19" s="61"/>
      <c r="R19" s="52"/>
    </row>
    <row r="20" spans="2:18" ht="12.75" customHeight="1" x14ac:dyDescent="0.25">
      <c r="B20" s="19"/>
      <c r="C20" s="19"/>
      <c r="D20" s="19"/>
      <c r="E20" s="19"/>
      <c r="F20" s="19"/>
      <c r="G20" s="19"/>
      <c r="I20" s="49"/>
      <c r="J20" s="64" t="s">
        <v>65</v>
      </c>
      <c r="K20" s="64"/>
      <c r="L20" s="64"/>
      <c r="M20" s="64"/>
      <c r="N20" s="65">
        <f>SUM(N18:N19)</f>
        <v>0.35</v>
      </c>
      <c r="O20" s="51"/>
      <c r="P20" s="61"/>
      <c r="Q20" s="61"/>
      <c r="R20" s="52"/>
    </row>
    <row r="21" spans="2:18" ht="15.75" x14ac:dyDescent="0.2">
      <c r="B21" s="24" t="s">
        <v>69</v>
      </c>
      <c r="C21" s="24"/>
      <c r="D21" s="24"/>
      <c r="E21" s="25" t="s">
        <v>46</v>
      </c>
      <c r="F21" s="25" t="s">
        <v>70</v>
      </c>
      <c r="G21" s="25" t="s">
        <v>70</v>
      </c>
      <c r="I21" s="49"/>
      <c r="J21" s="51"/>
      <c r="K21" s="51"/>
      <c r="L21" s="51"/>
      <c r="M21" s="51"/>
      <c r="N21" s="51"/>
      <c r="O21" s="51"/>
      <c r="P21" s="61"/>
      <c r="Q21" s="61"/>
      <c r="R21" s="52"/>
    </row>
    <row r="22" spans="2:18" ht="15.75" x14ac:dyDescent="0.25">
      <c r="B22" s="18" t="s">
        <v>41</v>
      </c>
      <c r="C22" s="18"/>
      <c r="D22" s="19"/>
      <c r="E22" s="21">
        <f>N20</f>
        <v>0.35</v>
      </c>
      <c r="F22" s="17">
        <f>SUM($F$27*E22)</f>
        <v>0</v>
      </c>
      <c r="G22" s="17">
        <f>G27*E22</f>
        <v>0</v>
      </c>
      <c r="I22" s="49"/>
      <c r="J22" s="53" t="s">
        <v>32</v>
      </c>
      <c r="K22" s="54"/>
      <c r="L22" s="54"/>
      <c r="M22" s="54"/>
      <c r="N22" s="54"/>
      <c r="O22" s="51"/>
      <c r="P22" s="61"/>
      <c r="Q22" s="61"/>
      <c r="R22" s="52"/>
    </row>
    <row r="23" spans="2:18" s="1" customFormat="1" ht="15.75" x14ac:dyDescent="0.25">
      <c r="B23" s="18" t="s">
        <v>71</v>
      </c>
      <c r="C23" s="18"/>
      <c r="D23" s="19"/>
      <c r="E23" s="21">
        <f>SUM(N23*N24)</f>
        <v>2.4E-2</v>
      </c>
      <c r="F23" s="17">
        <f>SUM($F$27*E23)</f>
        <v>0</v>
      </c>
      <c r="G23" s="17">
        <f>G27*E23</f>
        <v>0</v>
      </c>
      <c r="H23" s="13"/>
      <c r="I23" s="49"/>
      <c r="J23" s="66"/>
      <c r="K23" s="54" t="s">
        <v>60</v>
      </c>
      <c r="L23" s="54"/>
      <c r="M23" s="54"/>
      <c r="N23" s="15">
        <v>0.8</v>
      </c>
      <c r="O23" s="51"/>
      <c r="P23" s="61"/>
      <c r="Q23" s="61"/>
      <c r="R23" s="52"/>
    </row>
    <row r="24" spans="2:18" s="1" customFormat="1" ht="16.5" thickBot="1" x14ac:dyDescent="0.3">
      <c r="B24" s="19"/>
      <c r="C24" s="19"/>
      <c r="D24" s="19"/>
      <c r="E24" s="22">
        <f>SUM(E22:E23)</f>
        <v>0.374</v>
      </c>
      <c r="F24" s="23">
        <f>SUM(F22:F23)</f>
        <v>0</v>
      </c>
      <c r="G24" s="23">
        <f>SUM(G22:G23)</f>
        <v>0</v>
      </c>
      <c r="I24" s="49"/>
      <c r="J24" s="66"/>
      <c r="K24" s="55" t="s">
        <v>59</v>
      </c>
      <c r="L24" s="55"/>
      <c r="M24" s="55"/>
      <c r="N24" s="15">
        <v>0.03</v>
      </c>
      <c r="O24" s="51"/>
      <c r="P24" s="61"/>
      <c r="Q24" s="61"/>
      <c r="R24" s="52"/>
    </row>
    <row r="25" spans="2:18" s="1" customFormat="1" ht="15.75" x14ac:dyDescent="0.25">
      <c r="B25" s="19"/>
      <c r="C25" s="19"/>
      <c r="D25" s="19"/>
      <c r="E25" s="19"/>
      <c r="F25" s="19"/>
      <c r="G25" s="19"/>
      <c r="I25" s="49"/>
      <c r="J25" s="51"/>
      <c r="K25" s="51"/>
      <c r="L25" s="51"/>
      <c r="M25" s="51"/>
      <c r="N25" s="51"/>
      <c r="O25" s="51"/>
      <c r="P25" s="61"/>
      <c r="Q25" s="61"/>
      <c r="R25" s="52"/>
    </row>
    <row r="26" spans="2:18" s="1" customFormat="1" ht="15.75" x14ac:dyDescent="0.25">
      <c r="B26" s="19"/>
      <c r="C26" s="19"/>
      <c r="D26" s="19"/>
      <c r="E26" s="25" t="s">
        <v>34</v>
      </c>
      <c r="F26" s="25" t="s">
        <v>73</v>
      </c>
      <c r="G26" s="25" t="s">
        <v>90</v>
      </c>
      <c r="I26" s="49"/>
      <c r="J26" s="67" t="s">
        <v>47</v>
      </c>
      <c r="K26" s="67"/>
      <c r="L26" s="67"/>
      <c r="M26" s="67"/>
      <c r="N26" s="68" t="s">
        <v>53</v>
      </c>
      <c r="O26" s="51"/>
      <c r="P26" s="61"/>
      <c r="Q26" s="61"/>
      <c r="R26" s="52"/>
    </row>
    <row r="27" spans="2:18" s="1" customFormat="1" ht="15.75" x14ac:dyDescent="0.25">
      <c r="B27" s="19"/>
      <c r="C27" s="18"/>
      <c r="D27" s="38" t="s">
        <v>72</v>
      </c>
      <c r="E27" s="26">
        <f>SUM(F27*(52/12))</f>
        <v>0</v>
      </c>
      <c r="F27" s="32">
        <f>N3*G27</f>
        <v>0</v>
      </c>
      <c r="G27" s="26">
        <f>G19/(1-E24)</f>
        <v>0</v>
      </c>
      <c r="I27" s="49"/>
      <c r="J27" s="69">
        <v>1</v>
      </c>
      <c r="K27" s="91" t="s">
        <v>52</v>
      </c>
      <c r="L27" s="70"/>
      <c r="M27" s="70"/>
      <c r="N27" s="42">
        <v>0</v>
      </c>
      <c r="O27" s="51"/>
      <c r="P27" s="61"/>
      <c r="Q27" s="61"/>
      <c r="R27" s="52"/>
    </row>
    <row r="28" spans="2:18" s="1" customFormat="1" ht="15.75" x14ac:dyDescent="0.25">
      <c r="C28" s="18"/>
      <c r="D28" s="18"/>
      <c r="I28" s="49"/>
      <c r="J28" s="71">
        <f>J27+1</f>
        <v>2</v>
      </c>
      <c r="K28" s="92" t="s">
        <v>5</v>
      </c>
      <c r="L28" s="72"/>
      <c r="M28" s="72"/>
      <c r="N28" s="42">
        <v>0</v>
      </c>
      <c r="O28" s="51"/>
      <c r="P28" s="61"/>
      <c r="Q28" s="61"/>
      <c r="R28" s="52"/>
    </row>
    <row r="29" spans="2:18" s="1" customFormat="1" x14ac:dyDescent="0.2">
      <c r="I29" s="49"/>
      <c r="J29" s="69">
        <f t="shared" ref="J29:J36" si="2">J28+1</f>
        <v>3</v>
      </c>
      <c r="K29" s="91" t="s">
        <v>4</v>
      </c>
      <c r="L29" s="70"/>
      <c r="M29" s="70"/>
      <c r="N29" s="42">
        <v>0</v>
      </c>
      <c r="O29" s="51"/>
      <c r="P29" s="61"/>
      <c r="Q29" s="61"/>
      <c r="R29" s="52"/>
    </row>
    <row r="30" spans="2:18" s="1" customFormat="1" x14ac:dyDescent="0.2">
      <c r="B30" s="33"/>
      <c r="C30" s="33"/>
      <c r="D30" s="34"/>
      <c r="E30" s="33"/>
      <c r="F30" s="33"/>
      <c r="I30" s="49"/>
      <c r="J30" s="71">
        <f t="shared" si="2"/>
        <v>4</v>
      </c>
      <c r="K30" s="92" t="s">
        <v>50</v>
      </c>
      <c r="L30" s="72"/>
      <c r="M30" s="72"/>
      <c r="N30" s="42">
        <v>0</v>
      </c>
      <c r="O30" s="51"/>
      <c r="P30" s="61"/>
      <c r="Q30" s="61"/>
      <c r="R30" s="52"/>
    </row>
    <row r="31" spans="2:18" s="1" customFormat="1" x14ac:dyDescent="0.2">
      <c r="B31" s="33"/>
      <c r="C31" s="33"/>
      <c r="D31" s="35"/>
      <c r="E31" s="35"/>
      <c r="F31"/>
      <c r="G31" s="29"/>
      <c r="I31" s="49"/>
      <c r="J31" s="69">
        <f t="shared" si="2"/>
        <v>5</v>
      </c>
      <c r="K31" s="91" t="s">
        <v>49</v>
      </c>
      <c r="L31" s="70"/>
      <c r="M31" s="70"/>
      <c r="N31" s="42">
        <v>0</v>
      </c>
      <c r="O31" s="51"/>
      <c r="P31" s="61"/>
      <c r="Q31" s="61"/>
      <c r="R31" s="52"/>
    </row>
    <row r="32" spans="2:18" s="1" customFormat="1" x14ac:dyDescent="0.2">
      <c r="B32" s="33"/>
      <c r="C32" s="33"/>
      <c r="D32" s="36"/>
      <c r="E32" s="33"/>
      <c r="F32" s="33"/>
      <c r="G32" s="30"/>
      <c r="I32" s="49"/>
      <c r="J32" s="71">
        <f t="shared" si="2"/>
        <v>6</v>
      </c>
      <c r="K32" s="92" t="s">
        <v>84</v>
      </c>
      <c r="L32" s="72"/>
      <c r="M32" s="72"/>
      <c r="N32" s="42">
        <v>0</v>
      </c>
      <c r="O32" s="51"/>
      <c r="P32" s="61"/>
      <c r="Q32" s="61"/>
      <c r="R32" s="52"/>
    </row>
    <row r="33" spans="2:18" s="1" customFormat="1" x14ac:dyDescent="0.2">
      <c r="B33" s="33"/>
      <c r="C33" s="37"/>
      <c r="D33" s="33"/>
      <c r="E33" s="33"/>
      <c r="F33" s="33"/>
      <c r="I33" s="49"/>
      <c r="J33" s="69">
        <f t="shared" si="2"/>
        <v>7</v>
      </c>
      <c r="K33" s="91" t="s">
        <v>51</v>
      </c>
      <c r="L33" s="70"/>
      <c r="M33" s="70"/>
      <c r="N33" s="42">
        <v>0</v>
      </c>
      <c r="O33" s="51"/>
      <c r="P33" s="61"/>
      <c r="Q33" s="61"/>
      <c r="R33" s="52"/>
    </row>
    <row r="34" spans="2:18" s="1" customFormat="1" x14ac:dyDescent="0.2">
      <c r="B34" s="33"/>
      <c r="C34" s="33"/>
      <c r="D34" s="33"/>
      <c r="E34" s="33"/>
      <c r="F34" s="33"/>
      <c r="G34" s="29"/>
      <c r="I34" s="49"/>
      <c r="J34" s="71">
        <f t="shared" si="2"/>
        <v>8</v>
      </c>
      <c r="K34" s="92" t="s">
        <v>6</v>
      </c>
      <c r="L34" s="72"/>
      <c r="M34" s="72"/>
      <c r="N34" s="42">
        <v>0</v>
      </c>
      <c r="O34" s="51"/>
      <c r="P34" s="61"/>
      <c r="Q34" s="61"/>
      <c r="R34" s="52"/>
    </row>
    <row r="35" spans="2:18" s="1" customFormat="1" x14ac:dyDescent="0.2">
      <c r="B35" s="33"/>
      <c r="C35" s="37"/>
      <c r="D35" s="33"/>
      <c r="E35" s="33"/>
      <c r="F35" s="36"/>
      <c r="G35" s="29"/>
      <c r="I35" s="49"/>
      <c r="J35" s="69">
        <f t="shared" si="2"/>
        <v>9</v>
      </c>
      <c r="K35" s="91" t="s">
        <v>33</v>
      </c>
      <c r="L35" s="70"/>
      <c r="M35" s="70"/>
      <c r="N35" s="42">
        <v>0</v>
      </c>
      <c r="O35" s="51"/>
      <c r="P35" s="61"/>
      <c r="Q35" s="61"/>
      <c r="R35" s="52"/>
    </row>
    <row r="36" spans="2:18" s="1" customFormat="1" x14ac:dyDescent="0.2">
      <c r="B36" s="33"/>
      <c r="C36" s="33"/>
      <c r="D36" s="33"/>
      <c r="E36" s="33"/>
      <c r="F36" s="33"/>
      <c r="I36" s="49"/>
      <c r="J36" s="71">
        <f t="shared" si="2"/>
        <v>10</v>
      </c>
      <c r="K36" s="92" t="s">
        <v>3</v>
      </c>
      <c r="L36" s="72"/>
      <c r="M36" s="72"/>
      <c r="N36" s="42">
        <v>0</v>
      </c>
      <c r="O36" s="51"/>
      <c r="P36" s="56" t="s">
        <v>34</v>
      </c>
      <c r="Q36" s="56" t="s">
        <v>73</v>
      </c>
      <c r="R36" s="52"/>
    </row>
    <row r="37" spans="2:18" s="1" customFormat="1" x14ac:dyDescent="0.2">
      <c r="I37" s="49"/>
      <c r="J37" s="57" t="s">
        <v>7</v>
      </c>
      <c r="K37" s="58"/>
      <c r="L37" s="58"/>
      <c r="M37" s="58"/>
      <c r="N37" s="73">
        <f>SUM(N27:N36)</f>
        <v>0</v>
      </c>
      <c r="O37" s="51"/>
      <c r="P37" s="60">
        <f>N37*12/($N$4)</f>
        <v>0</v>
      </c>
      <c r="Q37" s="60">
        <f>(P37*$N$4)/52</f>
        <v>0</v>
      </c>
      <c r="R37" s="52"/>
    </row>
    <row r="38" spans="2:18" s="1" customFormat="1" x14ac:dyDescent="0.2">
      <c r="I38" s="49"/>
      <c r="J38" s="54"/>
      <c r="K38" s="54"/>
      <c r="L38" s="54"/>
      <c r="M38" s="54"/>
      <c r="N38" s="54"/>
      <c r="O38" s="51"/>
      <c r="P38" s="61"/>
      <c r="Q38" s="61"/>
      <c r="R38" s="52"/>
    </row>
    <row r="39" spans="2:18" s="1" customFormat="1" ht="15" x14ac:dyDescent="0.2">
      <c r="I39" s="49"/>
      <c r="J39" s="74" t="s">
        <v>10</v>
      </c>
      <c r="K39" s="70"/>
      <c r="L39" s="70"/>
      <c r="M39" s="70"/>
      <c r="N39" s="68" t="s">
        <v>53</v>
      </c>
      <c r="O39" s="51"/>
      <c r="P39" s="61"/>
      <c r="Q39" s="61"/>
      <c r="R39" s="52"/>
    </row>
    <row r="40" spans="2:18" s="1" customFormat="1" x14ac:dyDescent="0.2">
      <c r="I40" s="49"/>
      <c r="J40" s="69">
        <v>1</v>
      </c>
      <c r="K40" s="93" t="s">
        <v>112</v>
      </c>
      <c r="L40" s="70"/>
      <c r="M40" s="70"/>
      <c r="N40" s="42">
        <v>0</v>
      </c>
      <c r="O40" s="51"/>
      <c r="P40" s="61"/>
      <c r="Q40" s="61"/>
      <c r="R40" s="52"/>
    </row>
    <row r="41" spans="2:18" s="1" customFormat="1" x14ac:dyDescent="0.2">
      <c r="I41" s="49"/>
      <c r="J41" s="69">
        <v>2</v>
      </c>
      <c r="K41" s="92" t="s">
        <v>2</v>
      </c>
      <c r="L41" s="72"/>
      <c r="M41" s="72"/>
      <c r="N41" s="42">
        <v>0</v>
      </c>
      <c r="O41" s="51"/>
      <c r="P41" s="56" t="s">
        <v>34</v>
      </c>
      <c r="Q41" s="56" t="s">
        <v>73</v>
      </c>
      <c r="R41" s="52"/>
    </row>
    <row r="42" spans="2:18" s="1" customFormat="1" x14ac:dyDescent="0.2">
      <c r="I42" s="49"/>
      <c r="J42" s="57" t="s">
        <v>8</v>
      </c>
      <c r="K42" s="58"/>
      <c r="L42" s="58"/>
      <c r="M42" s="58"/>
      <c r="N42" s="73">
        <f>SUM(N40:N41)</f>
        <v>0</v>
      </c>
      <c r="O42" s="51"/>
      <c r="P42" s="60">
        <f>N42*12/($N$4)</f>
        <v>0</v>
      </c>
      <c r="Q42" s="60">
        <f>(P42*$N$4)/52</f>
        <v>0</v>
      </c>
      <c r="R42" s="52"/>
    </row>
    <row r="43" spans="2:18" s="1" customFormat="1" x14ac:dyDescent="0.2">
      <c r="I43" s="49"/>
      <c r="J43" s="54"/>
      <c r="K43" s="54"/>
      <c r="L43" s="54"/>
      <c r="M43" s="54"/>
      <c r="N43" s="54"/>
      <c r="O43" s="51"/>
      <c r="P43" s="61"/>
      <c r="Q43" s="61"/>
      <c r="R43" s="52"/>
    </row>
    <row r="44" spans="2:18" s="1" customFormat="1" ht="15" x14ac:dyDescent="0.2">
      <c r="I44" s="49"/>
      <c r="J44" s="74" t="s">
        <v>9</v>
      </c>
      <c r="K44" s="70"/>
      <c r="L44" s="70"/>
      <c r="M44" s="70"/>
      <c r="N44" s="68" t="s">
        <v>53</v>
      </c>
      <c r="O44" s="51"/>
      <c r="P44" s="61"/>
      <c r="Q44" s="61"/>
      <c r="R44" s="52"/>
    </row>
    <row r="45" spans="2:18" s="1" customFormat="1" x14ac:dyDescent="0.2">
      <c r="I45" s="49"/>
      <c r="J45" s="69">
        <v>1</v>
      </c>
      <c r="K45" s="91" t="s">
        <v>36</v>
      </c>
      <c r="L45" s="70"/>
      <c r="M45" s="70"/>
      <c r="N45" s="42">
        <v>0</v>
      </c>
      <c r="O45" s="51"/>
      <c r="P45" s="61"/>
      <c r="Q45" s="61"/>
      <c r="R45" s="52"/>
    </row>
    <row r="46" spans="2:18" s="1" customFormat="1" x14ac:dyDescent="0.2">
      <c r="I46" s="49"/>
      <c r="J46" s="71">
        <f>J45+1</f>
        <v>2</v>
      </c>
      <c r="K46" s="92" t="s">
        <v>11</v>
      </c>
      <c r="L46" s="72"/>
      <c r="M46" s="72"/>
      <c r="N46" s="42">
        <v>0</v>
      </c>
      <c r="O46" s="51"/>
      <c r="P46" s="61"/>
      <c r="Q46" s="61"/>
      <c r="R46" s="52"/>
    </row>
    <row r="47" spans="2:18" s="1" customFormat="1" x14ac:dyDescent="0.2">
      <c r="I47" s="49"/>
      <c r="J47" s="69">
        <f>J46+1</f>
        <v>3</v>
      </c>
      <c r="K47" s="91" t="s">
        <v>31</v>
      </c>
      <c r="L47" s="70"/>
      <c r="M47" s="70"/>
      <c r="N47" s="42">
        <v>0</v>
      </c>
      <c r="O47" s="51"/>
      <c r="P47" s="61"/>
      <c r="Q47" s="61"/>
      <c r="R47" s="52"/>
    </row>
    <row r="48" spans="2:18" s="1" customFormat="1" x14ac:dyDescent="0.2">
      <c r="I48" s="49"/>
      <c r="J48" s="71">
        <f>J47+1</f>
        <v>4</v>
      </c>
      <c r="K48" s="92" t="s">
        <v>54</v>
      </c>
      <c r="L48" s="72"/>
      <c r="M48" s="72"/>
      <c r="N48" s="42">
        <v>0</v>
      </c>
      <c r="O48" s="51"/>
      <c r="P48" s="56" t="s">
        <v>34</v>
      </c>
      <c r="Q48" s="56" t="s">
        <v>73</v>
      </c>
      <c r="R48" s="52"/>
    </row>
    <row r="49" spans="9:18" s="1" customFormat="1" x14ac:dyDescent="0.2">
      <c r="I49" s="49"/>
      <c r="J49" s="76" t="s">
        <v>12</v>
      </c>
      <c r="K49" s="77"/>
      <c r="L49" s="77"/>
      <c r="M49" s="77"/>
      <c r="N49" s="78">
        <f>SUM(N45:N48)</f>
        <v>0</v>
      </c>
      <c r="O49" s="51"/>
      <c r="P49" s="60">
        <f>N49*12/($N$4)</f>
        <v>0</v>
      </c>
      <c r="Q49" s="60">
        <f>(P49*$N$4)/52</f>
        <v>0</v>
      </c>
      <c r="R49" s="52"/>
    </row>
    <row r="50" spans="9:18" s="1" customFormat="1" x14ac:dyDescent="0.2">
      <c r="I50" s="49"/>
      <c r="J50" s="54"/>
      <c r="K50" s="54"/>
      <c r="L50" s="54"/>
      <c r="M50" s="54"/>
      <c r="N50" s="54"/>
      <c r="O50" s="51"/>
      <c r="P50" s="61"/>
      <c r="Q50" s="61"/>
      <c r="R50" s="52"/>
    </row>
    <row r="51" spans="9:18" s="1" customFormat="1" ht="15" x14ac:dyDescent="0.2">
      <c r="I51" s="49"/>
      <c r="J51" s="74" t="s">
        <v>13</v>
      </c>
      <c r="K51" s="70"/>
      <c r="L51" s="70"/>
      <c r="M51" s="70"/>
      <c r="N51" s="68" t="s">
        <v>53</v>
      </c>
      <c r="O51" s="51"/>
      <c r="P51" s="61"/>
      <c r="Q51" s="61"/>
      <c r="R51" s="52"/>
    </row>
    <row r="52" spans="9:18" s="1" customFormat="1" x14ac:dyDescent="0.2">
      <c r="I52" s="49"/>
      <c r="J52" s="69">
        <v>1</v>
      </c>
      <c r="K52" s="91" t="s">
        <v>55</v>
      </c>
      <c r="L52" s="70"/>
      <c r="M52" s="70"/>
      <c r="N52" s="42">
        <v>0</v>
      </c>
      <c r="O52" s="51"/>
      <c r="P52" s="61"/>
      <c r="Q52" s="61"/>
      <c r="R52" s="52"/>
    </row>
    <row r="53" spans="9:18" s="1" customFormat="1" x14ac:dyDescent="0.2">
      <c r="I53" s="49"/>
      <c r="J53" s="71">
        <f>J52+1</f>
        <v>2</v>
      </c>
      <c r="K53" s="92" t="s">
        <v>16</v>
      </c>
      <c r="L53" s="72"/>
      <c r="M53" s="72"/>
      <c r="N53" s="42">
        <v>0</v>
      </c>
      <c r="O53" s="51"/>
      <c r="P53" s="61"/>
      <c r="Q53" s="61"/>
      <c r="R53" s="52"/>
    </row>
    <row r="54" spans="9:18" s="1" customFormat="1" x14ac:dyDescent="0.2">
      <c r="I54" s="49"/>
      <c r="J54" s="69">
        <f>J53+1</f>
        <v>3</v>
      </c>
      <c r="K54" s="91" t="s">
        <v>14</v>
      </c>
      <c r="L54" s="70"/>
      <c r="M54" s="70"/>
      <c r="N54" s="42">
        <v>0</v>
      </c>
      <c r="O54" s="51"/>
      <c r="P54" s="61"/>
      <c r="Q54" s="61"/>
      <c r="R54" s="52"/>
    </row>
    <row r="55" spans="9:18" s="1" customFormat="1" x14ac:dyDescent="0.2">
      <c r="I55" s="49"/>
      <c r="J55" s="71">
        <f>J54+1</f>
        <v>4</v>
      </c>
      <c r="K55" s="92" t="s">
        <v>15</v>
      </c>
      <c r="L55" s="72"/>
      <c r="M55" s="72"/>
      <c r="N55" s="42">
        <v>0</v>
      </c>
      <c r="O55" s="51"/>
      <c r="P55" s="56" t="s">
        <v>34</v>
      </c>
      <c r="Q55" s="56" t="s">
        <v>73</v>
      </c>
      <c r="R55" s="52"/>
    </row>
    <row r="56" spans="9:18" s="1" customFormat="1" x14ac:dyDescent="0.2">
      <c r="I56" s="49"/>
      <c r="J56" s="76" t="s">
        <v>17</v>
      </c>
      <c r="K56" s="77"/>
      <c r="L56" s="77"/>
      <c r="M56" s="77"/>
      <c r="N56" s="78">
        <f>SUM(N52:N55)</f>
        <v>0</v>
      </c>
      <c r="O56" s="51"/>
      <c r="P56" s="60">
        <f>N56*12/($N$4)</f>
        <v>0</v>
      </c>
      <c r="Q56" s="60">
        <f>(P56*$N$4)/52</f>
        <v>0</v>
      </c>
      <c r="R56" s="52"/>
    </row>
    <row r="57" spans="9:18" s="1" customFormat="1" x14ac:dyDescent="0.2">
      <c r="I57" s="49"/>
      <c r="J57" s="79"/>
      <c r="K57" s="70"/>
      <c r="L57" s="70"/>
      <c r="M57" s="70"/>
      <c r="N57" s="80"/>
      <c r="O57" s="51"/>
      <c r="P57" s="61"/>
      <c r="Q57" s="61"/>
      <c r="R57" s="52"/>
    </row>
    <row r="58" spans="9:18" s="1" customFormat="1" ht="15" x14ac:dyDescent="0.2">
      <c r="I58" s="49"/>
      <c r="J58" s="74" t="s">
        <v>18</v>
      </c>
      <c r="K58" s="70"/>
      <c r="L58" s="70"/>
      <c r="M58" s="70"/>
      <c r="N58" s="68" t="s">
        <v>53</v>
      </c>
      <c r="O58" s="51"/>
      <c r="P58" s="61"/>
      <c r="Q58" s="61"/>
      <c r="R58" s="52"/>
    </row>
    <row r="59" spans="9:18" s="1" customFormat="1" x14ac:dyDescent="0.2">
      <c r="I59" s="49"/>
      <c r="J59" s="69">
        <v>1</v>
      </c>
      <c r="K59" s="91" t="s">
        <v>43</v>
      </c>
      <c r="L59" s="70"/>
      <c r="M59" s="70"/>
      <c r="N59" s="42">
        <v>0</v>
      </c>
      <c r="O59" s="51"/>
      <c r="P59" s="61"/>
      <c r="Q59" s="61"/>
      <c r="R59" s="52"/>
    </row>
    <row r="60" spans="9:18" s="1" customFormat="1" x14ac:dyDescent="0.2">
      <c r="I60" s="49"/>
      <c r="J60" s="71">
        <f>J59+1</f>
        <v>2</v>
      </c>
      <c r="K60" s="92" t="s">
        <v>35</v>
      </c>
      <c r="L60" s="72"/>
      <c r="M60" s="72"/>
      <c r="N60" s="42">
        <v>0</v>
      </c>
      <c r="O60" s="51"/>
      <c r="P60" s="61"/>
      <c r="Q60" s="61"/>
      <c r="R60" s="52"/>
    </row>
    <row r="61" spans="9:18" s="1" customFormat="1" x14ac:dyDescent="0.2">
      <c r="I61" s="49"/>
      <c r="J61" s="69">
        <f t="shared" ref="J61:J71" si="3">J60+1</f>
        <v>3</v>
      </c>
      <c r="K61" s="91" t="s">
        <v>24</v>
      </c>
      <c r="L61" s="70"/>
      <c r="M61" s="70"/>
      <c r="N61" s="42">
        <v>0</v>
      </c>
      <c r="O61" s="51"/>
      <c r="P61" s="61"/>
      <c r="Q61" s="61"/>
      <c r="R61" s="52"/>
    </row>
    <row r="62" spans="9:18" s="1" customFormat="1" x14ac:dyDescent="0.2">
      <c r="I62" s="49"/>
      <c r="J62" s="71">
        <f t="shared" si="3"/>
        <v>4</v>
      </c>
      <c r="K62" s="92" t="s">
        <v>22</v>
      </c>
      <c r="L62" s="72"/>
      <c r="M62" s="72"/>
      <c r="N62" s="42">
        <v>0</v>
      </c>
      <c r="O62" s="51"/>
      <c r="P62" s="61"/>
      <c r="Q62" s="61"/>
      <c r="R62" s="52"/>
    </row>
    <row r="63" spans="9:18" s="1" customFormat="1" x14ac:dyDescent="0.2">
      <c r="I63" s="49"/>
      <c r="J63" s="69">
        <f t="shared" si="3"/>
        <v>5</v>
      </c>
      <c r="K63" s="91" t="s">
        <v>21</v>
      </c>
      <c r="L63" s="70"/>
      <c r="M63" s="70"/>
      <c r="N63" s="42">
        <v>0</v>
      </c>
      <c r="O63" s="51"/>
      <c r="P63" s="61"/>
      <c r="Q63" s="61"/>
      <c r="R63" s="52"/>
    </row>
    <row r="64" spans="9:18" s="1" customFormat="1" x14ac:dyDescent="0.2">
      <c r="I64" s="49"/>
      <c r="J64" s="71">
        <f t="shared" si="3"/>
        <v>6</v>
      </c>
      <c r="K64" s="92" t="s">
        <v>6</v>
      </c>
      <c r="L64" s="72"/>
      <c r="M64" s="72"/>
      <c r="N64" s="42">
        <v>0</v>
      </c>
      <c r="O64" s="51"/>
      <c r="P64" s="61"/>
      <c r="Q64" s="61"/>
      <c r="R64" s="52"/>
    </row>
    <row r="65" spans="9:18" s="1" customFormat="1" x14ac:dyDescent="0.2">
      <c r="I65" s="49"/>
      <c r="J65" s="69">
        <f t="shared" si="3"/>
        <v>7</v>
      </c>
      <c r="K65" s="91" t="s">
        <v>19</v>
      </c>
      <c r="L65" s="70"/>
      <c r="M65" s="70"/>
      <c r="N65" s="42">
        <v>0</v>
      </c>
      <c r="O65" s="51"/>
      <c r="P65" s="61"/>
      <c r="Q65" s="61"/>
      <c r="R65" s="52"/>
    </row>
    <row r="66" spans="9:18" s="1" customFormat="1" x14ac:dyDescent="0.2">
      <c r="I66" s="49"/>
      <c r="J66" s="71">
        <f t="shared" si="3"/>
        <v>8</v>
      </c>
      <c r="K66" s="92" t="s">
        <v>44</v>
      </c>
      <c r="L66" s="72"/>
      <c r="M66" s="72"/>
      <c r="N66" s="42">
        <v>0</v>
      </c>
      <c r="O66" s="51"/>
      <c r="P66" s="61"/>
      <c r="Q66" s="61"/>
      <c r="R66" s="52"/>
    </row>
    <row r="67" spans="9:18" s="1" customFormat="1" x14ac:dyDescent="0.2">
      <c r="I67" s="49"/>
      <c r="J67" s="69">
        <f t="shared" si="3"/>
        <v>9</v>
      </c>
      <c r="K67" s="91" t="s">
        <v>20</v>
      </c>
      <c r="L67" s="70"/>
      <c r="M67" s="70"/>
      <c r="N67" s="42">
        <v>0</v>
      </c>
      <c r="O67" s="51"/>
      <c r="P67" s="61"/>
      <c r="Q67" s="61"/>
      <c r="R67" s="52"/>
    </row>
    <row r="68" spans="9:18" s="1" customFormat="1" x14ac:dyDescent="0.2">
      <c r="I68" s="49"/>
      <c r="J68" s="71">
        <f t="shared" si="3"/>
        <v>10</v>
      </c>
      <c r="K68" s="92" t="s">
        <v>23</v>
      </c>
      <c r="L68" s="72"/>
      <c r="M68" s="72"/>
      <c r="N68" s="42">
        <v>0</v>
      </c>
      <c r="O68" s="51"/>
      <c r="P68" s="61"/>
      <c r="Q68" s="61"/>
      <c r="R68" s="52"/>
    </row>
    <row r="69" spans="9:18" s="1" customFormat="1" x14ac:dyDescent="0.2">
      <c r="I69" s="49"/>
      <c r="J69" s="69">
        <f t="shared" si="3"/>
        <v>11</v>
      </c>
      <c r="K69" s="91" t="s">
        <v>56</v>
      </c>
      <c r="L69" s="70"/>
      <c r="M69" s="70"/>
      <c r="N69" s="42">
        <v>0</v>
      </c>
      <c r="O69" s="51"/>
      <c r="P69" s="61"/>
      <c r="Q69" s="61"/>
      <c r="R69" s="52"/>
    </row>
    <row r="70" spans="9:18" s="1" customFormat="1" x14ac:dyDescent="0.2">
      <c r="I70" s="49"/>
      <c r="J70" s="71">
        <f t="shared" si="3"/>
        <v>12</v>
      </c>
      <c r="K70" s="94" t="s">
        <v>111</v>
      </c>
      <c r="L70" s="72"/>
      <c r="M70" s="72"/>
      <c r="N70" s="42">
        <v>0</v>
      </c>
      <c r="O70" s="51"/>
      <c r="P70" s="61"/>
      <c r="Q70" s="61"/>
      <c r="R70" s="52"/>
    </row>
    <row r="71" spans="9:18" s="1" customFormat="1" x14ac:dyDescent="0.2">
      <c r="I71" s="49"/>
      <c r="J71" s="69">
        <f t="shared" si="3"/>
        <v>13</v>
      </c>
      <c r="K71" s="91" t="s">
        <v>68</v>
      </c>
      <c r="L71" s="70"/>
      <c r="M71" s="70"/>
      <c r="N71" s="42">
        <v>0</v>
      </c>
      <c r="O71" s="51"/>
      <c r="P71" s="56" t="s">
        <v>34</v>
      </c>
      <c r="Q71" s="56" t="s">
        <v>73</v>
      </c>
      <c r="R71" s="52"/>
    </row>
    <row r="72" spans="9:18" s="1" customFormat="1" x14ac:dyDescent="0.2">
      <c r="I72" s="49"/>
      <c r="J72" s="76" t="s">
        <v>25</v>
      </c>
      <c r="K72" s="77"/>
      <c r="L72" s="77"/>
      <c r="M72" s="77"/>
      <c r="N72" s="78">
        <f>SUM(N59:N71)</f>
        <v>0</v>
      </c>
      <c r="O72" s="51"/>
      <c r="P72" s="60">
        <f>N72*12/($N$4)</f>
        <v>0</v>
      </c>
      <c r="Q72" s="60">
        <f>(P72*$N$4)/52</f>
        <v>0</v>
      </c>
      <c r="R72" s="52"/>
    </row>
    <row r="73" spans="9:18" s="1" customFormat="1" x14ac:dyDescent="0.2">
      <c r="I73" s="49"/>
      <c r="J73" s="79"/>
      <c r="K73" s="70"/>
      <c r="L73" s="70"/>
      <c r="M73" s="70"/>
      <c r="N73" s="80"/>
      <c r="O73" s="51"/>
      <c r="P73" s="61"/>
      <c r="Q73" s="61"/>
      <c r="R73" s="52"/>
    </row>
    <row r="74" spans="9:18" s="1" customFormat="1" ht="15" x14ac:dyDescent="0.2">
      <c r="I74" s="49"/>
      <c r="J74" s="74" t="s">
        <v>61</v>
      </c>
      <c r="K74" s="70"/>
      <c r="L74" s="70"/>
      <c r="M74" s="70"/>
      <c r="N74" s="68" t="s">
        <v>53</v>
      </c>
      <c r="O74" s="51"/>
      <c r="P74" s="61"/>
      <c r="Q74" s="61"/>
      <c r="R74" s="52"/>
    </row>
    <row r="75" spans="9:18" s="1" customFormat="1" x14ac:dyDescent="0.2">
      <c r="I75" s="49"/>
      <c r="J75" s="69">
        <v>1</v>
      </c>
      <c r="K75" s="91" t="s">
        <v>62</v>
      </c>
      <c r="L75" s="70"/>
      <c r="M75" s="70"/>
      <c r="N75" s="42">
        <v>0</v>
      </c>
      <c r="O75" s="51"/>
      <c r="P75" s="61"/>
      <c r="Q75" s="61"/>
      <c r="R75" s="52"/>
    </row>
    <row r="76" spans="9:18" s="1" customFormat="1" x14ac:dyDescent="0.2">
      <c r="I76" s="49"/>
      <c r="J76" s="71">
        <f>J75+1</f>
        <v>2</v>
      </c>
      <c r="K76" s="92" t="s">
        <v>63</v>
      </c>
      <c r="L76" s="72"/>
      <c r="M76" s="72"/>
      <c r="N76" s="42">
        <v>0</v>
      </c>
      <c r="O76" s="51"/>
      <c r="P76" s="61"/>
      <c r="Q76" s="61"/>
      <c r="R76" s="52"/>
    </row>
    <row r="77" spans="9:18" s="1" customFormat="1" x14ac:dyDescent="0.2">
      <c r="I77" s="49"/>
      <c r="J77" s="69">
        <f>J76+1</f>
        <v>3</v>
      </c>
      <c r="K77" s="95" t="s">
        <v>64</v>
      </c>
      <c r="L77" s="70"/>
      <c r="M77" s="70"/>
      <c r="N77" s="42">
        <v>0</v>
      </c>
      <c r="O77" s="51"/>
      <c r="P77" s="56" t="s">
        <v>34</v>
      </c>
      <c r="Q77" s="56" t="s">
        <v>73</v>
      </c>
      <c r="R77" s="52"/>
    </row>
    <row r="78" spans="9:18" s="1" customFormat="1" x14ac:dyDescent="0.2">
      <c r="I78" s="49"/>
      <c r="J78" s="76" t="s">
        <v>26</v>
      </c>
      <c r="K78" s="77"/>
      <c r="L78" s="77"/>
      <c r="M78" s="77"/>
      <c r="N78" s="78">
        <f>SUM(N75:N77)</f>
        <v>0</v>
      </c>
      <c r="O78" s="51"/>
      <c r="P78" s="60">
        <f>N78*12/($N$4)</f>
        <v>0</v>
      </c>
      <c r="Q78" s="60">
        <f>(P78*$N$4)/52</f>
        <v>0</v>
      </c>
      <c r="R78" s="52"/>
    </row>
    <row r="79" spans="9:18" s="1" customFormat="1" ht="14.25" x14ac:dyDescent="0.2">
      <c r="I79" s="49"/>
      <c r="J79" s="66"/>
      <c r="K79" s="54"/>
      <c r="L79" s="54"/>
      <c r="M79" s="54"/>
      <c r="N79" s="81"/>
      <c r="O79" s="51"/>
      <c r="P79" s="61"/>
      <c r="Q79" s="61"/>
      <c r="R79" s="52"/>
    </row>
    <row r="80" spans="9:18" s="1" customFormat="1" ht="15" x14ac:dyDescent="0.25">
      <c r="I80" s="49"/>
      <c r="J80" s="53" t="s">
        <v>37</v>
      </c>
      <c r="K80" s="54"/>
      <c r="L80" s="54"/>
      <c r="M80" s="54"/>
      <c r="N80" s="68" t="s">
        <v>53</v>
      </c>
      <c r="O80" s="51"/>
      <c r="P80" s="61"/>
      <c r="Q80" s="61"/>
      <c r="R80" s="52"/>
    </row>
    <row r="81" spans="9:18" s="1" customFormat="1" x14ac:dyDescent="0.2">
      <c r="I81" s="49"/>
      <c r="J81" s="69">
        <v>1</v>
      </c>
      <c r="K81" s="91" t="s">
        <v>100</v>
      </c>
      <c r="L81" s="70"/>
      <c r="M81" s="70"/>
      <c r="N81" s="42">
        <v>0</v>
      </c>
      <c r="O81" s="51"/>
      <c r="P81" s="61"/>
      <c r="Q81" s="61"/>
      <c r="R81" s="52"/>
    </row>
    <row r="82" spans="9:18" s="1" customFormat="1" x14ac:dyDescent="0.2">
      <c r="I82" s="49"/>
      <c r="J82" s="71">
        <v>2</v>
      </c>
      <c r="K82" s="92" t="s">
        <v>57</v>
      </c>
      <c r="L82" s="72"/>
      <c r="M82" s="72"/>
      <c r="N82" s="42">
        <v>0</v>
      </c>
      <c r="O82" s="51"/>
      <c r="P82" s="61"/>
      <c r="Q82" s="61"/>
      <c r="R82" s="52"/>
    </row>
    <row r="83" spans="9:18" s="1" customFormat="1" x14ac:dyDescent="0.2">
      <c r="I83" s="49"/>
      <c r="J83" s="69">
        <v>3</v>
      </c>
      <c r="K83" s="91" t="s">
        <v>38</v>
      </c>
      <c r="L83" s="70"/>
      <c r="M83" s="70"/>
      <c r="N83" s="42">
        <v>0</v>
      </c>
      <c r="O83" s="51"/>
      <c r="P83" s="61"/>
      <c r="Q83" s="61"/>
      <c r="R83" s="52"/>
    </row>
    <row r="84" spans="9:18" s="1" customFormat="1" x14ac:dyDescent="0.2">
      <c r="I84" s="49"/>
      <c r="J84" s="71">
        <v>4</v>
      </c>
      <c r="K84" s="92" t="s">
        <v>58</v>
      </c>
      <c r="L84" s="72"/>
      <c r="M84" s="72"/>
      <c r="N84" s="42">
        <v>0</v>
      </c>
      <c r="O84" s="51"/>
      <c r="P84" s="61"/>
      <c r="Q84" s="61"/>
      <c r="R84" s="52"/>
    </row>
    <row r="85" spans="9:18" s="1" customFormat="1" x14ac:dyDescent="0.2">
      <c r="I85" s="49"/>
      <c r="J85" s="69">
        <v>5</v>
      </c>
      <c r="K85" s="91" t="s">
        <v>39</v>
      </c>
      <c r="L85" s="70"/>
      <c r="M85" s="70"/>
      <c r="N85" s="42">
        <v>0</v>
      </c>
      <c r="O85" s="51"/>
      <c r="P85" s="61"/>
      <c r="Q85" s="61"/>
      <c r="R85" s="52"/>
    </row>
    <row r="86" spans="9:18" s="1" customFormat="1" x14ac:dyDescent="0.2">
      <c r="I86" s="49"/>
      <c r="J86" s="71">
        <v>6</v>
      </c>
      <c r="K86" s="92" t="s">
        <v>40</v>
      </c>
      <c r="L86" s="72"/>
      <c r="M86" s="72"/>
      <c r="N86" s="42">
        <v>0</v>
      </c>
      <c r="O86" s="51"/>
      <c r="P86" s="61"/>
      <c r="Q86" s="61"/>
      <c r="R86" s="52"/>
    </row>
    <row r="87" spans="9:18" s="1" customFormat="1" x14ac:dyDescent="0.2">
      <c r="I87" s="49"/>
      <c r="J87" s="69">
        <v>7</v>
      </c>
      <c r="K87" s="91" t="s">
        <v>42</v>
      </c>
      <c r="L87" s="70"/>
      <c r="M87" s="70"/>
      <c r="N87" s="42">
        <v>0</v>
      </c>
      <c r="O87" s="51"/>
      <c r="P87" s="56" t="s">
        <v>34</v>
      </c>
      <c r="Q87" s="56" t="s">
        <v>73</v>
      </c>
      <c r="R87" s="52"/>
    </row>
    <row r="88" spans="9:18" s="1" customFormat="1" x14ac:dyDescent="0.2">
      <c r="I88" s="49"/>
      <c r="J88" s="64" t="s">
        <v>28</v>
      </c>
      <c r="K88" s="64"/>
      <c r="L88" s="64"/>
      <c r="M88" s="64"/>
      <c r="N88" s="82">
        <f>SUM(N81:N87)</f>
        <v>0</v>
      </c>
      <c r="O88" s="51"/>
      <c r="P88" s="60">
        <f>N88*12/($N$4)</f>
        <v>0</v>
      </c>
      <c r="Q88" s="60">
        <f>(P88*$N$4)/52</f>
        <v>0</v>
      </c>
      <c r="R88" s="52"/>
    </row>
    <row r="89" spans="9:18" s="1" customFormat="1" x14ac:dyDescent="0.2">
      <c r="I89" s="49"/>
      <c r="J89" s="54"/>
      <c r="K89" s="54"/>
      <c r="L89" s="54"/>
      <c r="M89" s="54"/>
      <c r="N89" s="51"/>
      <c r="O89" s="51"/>
      <c r="P89" s="61"/>
      <c r="Q89" s="61"/>
      <c r="R89" s="52"/>
    </row>
    <row r="90" spans="9:18" s="1" customFormat="1" ht="15" x14ac:dyDescent="0.2">
      <c r="I90" s="49"/>
      <c r="J90" s="74" t="s">
        <v>104</v>
      </c>
      <c r="K90" s="70"/>
      <c r="L90" s="70"/>
      <c r="M90" s="70"/>
      <c r="N90" s="68" t="s">
        <v>53</v>
      </c>
      <c r="O90" s="51"/>
      <c r="P90" s="61"/>
      <c r="Q90" s="61"/>
      <c r="R90" s="52"/>
    </row>
    <row r="91" spans="9:18" s="1" customFormat="1" x14ac:dyDescent="0.2">
      <c r="I91" s="49"/>
      <c r="J91" s="69">
        <v>1</v>
      </c>
      <c r="K91" s="91" t="s">
        <v>101</v>
      </c>
      <c r="L91" s="70"/>
      <c r="M91" s="70"/>
      <c r="N91" s="42">
        <v>0</v>
      </c>
      <c r="O91" s="51"/>
      <c r="P91" s="61"/>
      <c r="Q91" s="61"/>
      <c r="R91" s="52"/>
    </row>
    <row r="92" spans="9:18" s="1" customFormat="1" x14ac:dyDescent="0.2">
      <c r="I92" s="49"/>
      <c r="J92" s="71">
        <v>2</v>
      </c>
      <c r="K92" s="92" t="s">
        <v>102</v>
      </c>
      <c r="L92" s="72"/>
      <c r="M92" s="72"/>
      <c r="N92" s="42">
        <v>0</v>
      </c>
      <c r="O92" s="51"/>
      <c r="P92" s="61"/>
      <c r="Q92" s="61"/>
      <c r="R92" s="52"/>
    </row>
    <row r="93" spans="9:18" s="1" customFormat="1" x14ac:dyDescent="0.2">
      <c r="I93" s="49"/>
      <c r="J93" s="69">
        <v>3</v>
      </c>
      <c r="K93" s="91" t="s">
        <v>103</v>
      </c>
      <c r="L93" s="70"/>
      <c r="M93" s="70"/>
      <c r="N93" s="42">
        <v>0</v>
      </c>
      <c r="O93" s="51"/>
      <c r="P93" s="56" t="s">
        <v>34</v>
      </c>
      <c r="Q93" s="56" t="s">
        <v>73</v>
      </c>
      <c r="R93" s="52"/>
    </row>
    <row r="94" spans="9:18" s="1" customFormat="1" x14ac:dyDescent="0.2">
      <c r="I94" s="49"/>
      <c r="J94" s="76" t="s">
        <v>105</v>
      </c>
      <c r="K94" s="75"/>
      <c r="L94" s="70"/>
      <c r="M94" s="70"/>
      <c r="N94" s="78">
        <f>SUM(N91:N93)</f>
        <v>0</v>
      </c>
      <c r="O94" s="51"/>
      <c r="P94" s="60">
        <f>N94*12/($N$4)</f>
        <v>0</v>
      </c>
      <c r="Q94" s="60">
        <f>(P94*$N$4)/52</f>
        <v>0</v>
      </c>
      <c r="R94" s="52"/>
    </row>
    <row r="95" spans="9:18" s="1" customFormat="1" x14ac:dyDescent="0.2">
      <c r="I95" s="49"/>
      <c r="J95" s="76"/>
      <c r="K95" s="77"/>
      <c r="L95" s="77"/>
      <c r="M95" s="77"/>
      <c r="N95" s="78"/>
      <c r="O95" s="51"/>
      <c r="P95" s="61"/>
      <c r="Q95" s="61"/>
      <c r="R95" s="52"/>
    </row>
    <row r="96" spans="9:18" s="1" customFormat="1" ht="15" x14ac:dyDescent="0.2">
      <c r="I96" s="49"/>
      <c r="J96" s="74" t="s">
        <v>106</v>
      </c>
      <c r="K96" s="70"/>
      <c r="L96" s="70"/>
      <c r="M96" s="70"/>
      <c r="N96" s="68" t="s">
        <v>53</v>
      </c>
      <c r="O96" s="51"/>
      <c r="P96" s="61"/>
      <c r="Q96" s="61"/>
      <c r="R96" s="52"/>
    </row>
    <row r="97" spans="9:18" s="1" customFormat="1" x14ac:dyDescent="0.2">
      <c r="I97" s="49"/>
      <c r="J97" s="69">
        <v>1</v>
      </c>
      <c r="K97" s="91" t="s">
        <v>108</v>
      </c>
      <c r="L97" s="70"/>
      <c r="M97" s="70"/>
      <c r="N97" s="42">
        <v>0</v>
      </c>
      <c r="O97" s="51"/>
      <c r="P97" s="61"/>
      <c r="Q97" s="61"/>
      <c r="R97" s="52"/>
    </row>
    <row r="98" spans="9:18" s="1" customFormat="1" x14ac:dyDescent="0.2">
      <c r="I98" s="49"/>
      <c r="J98" s="71">
        <v>2</v>
      </c>
      <c r="K98" s="92" t="s">
        <v>109</v>
      </c>
      <c r="L98" s="72"/>
      <c r="M98" s="72"/>
      <c r="N98" s="42">
        <v>0</v>
      </c>
      <c r="O98" s="51"/>
      <c r="P98" s="61"/>
      <c r="Q98" s="61"/>
      <c r="R98" s="52"/>
    </row>
    <row r="99" spans="9:18" s="1" customFormat="1" x14ac:dyDescent="0.2">
      <c r="I99" s="49"/>
      <c r="J99" s="69">
        <v>3</v>
      </c>
      <c r="K99" s="91" t="s">
        <v>110</v>
      </c>
      <c r="L99" s="70"/>
      <c r="M99" s="70"/>
      <c r="N99" s="42">
        <v>0</v>
      </c>
      <c r="O99" s="51"/>
      <c r="P99" s="56" t="s">
        <v>34</v>
      </c>
      <c r="Q99" s="56" t="s">
        <v>73</v>
      </c>
      <c r="R99" s="52"/>
    </row>
    <row r="100" spans="9:18" s="1" customFormat="1" x14ac:dyDescent="0.2">
      <c r="I100" s="49"/>
      <c r="J100" s="57" t="s">
        <v>107</v>
      </c>
      <c r="K100" s="58"/>
      <c r="L100" s="58"/>
      <c r="M100" s="58"/>
      <c r="N100" s="78">
        <f>SUM(N97:N99)</f>
        <v>0</v>
      </c>
      <c r="O100" s="51"/>
      <c r="P100" s="60">
        <f>N100*12/($N$4)</f>
        <v>0</v>
      </c>
      <c r="Q100" s="60">
        <f>(P100*$N$4)/52</f>
        <v>0</v>
      </c>
      <c r="R100" s="52"/>
    </row>
    <row r="101" spans="9:18" s="1" customFormat="1" ht="15" x14ac:dyDescent="0.25">
      <c r="I101" s="83"/>
      <c r="J101" s="84"/>
      <c r="K101" s="85"/>
      <c r="L101" s="85"/>
      <c r="M101" s="85"/>
      <c r="N101" s="85"/>
      <c r="O101" s="86"/>
      <c r="P101" s="86"/>
      <c r="Q101" s="86"/>
      <c r="R101" s="87"/>
    </row>
    <row r="102" spans="9:18" s="1" customFormat="1" x14ac:dyDescent="0.2"/>
    <row r="103" spans="9:18" s="1" customFormat="1" x14ac:dyDescent="0.2"/>
    <row r="104" spans="9:18" s="1" customFormat="1" x14ac:dyDescent="0.2"/>
    <row r="105" spans="9:18" s="1" customFormat="1" x14ac:dyDescent="0.2"/>
    <row r="106" spans="9:18" s="1" customFormat="1" x14ac:dyDescent="0.2"/>
    <row r="107" spans="9:18" s="1" customFormat="1" x14ac:dyDescent="0.2"/>
    <row r="108" spans="9:18" s="1" customFormat="1" x14ac:dyDescent="0.2"/>
    <row r="109" spans="9:18" s="1" customFormat="1" x14ac:dyDescent="0.2"/>
    <row r="110" spans="9:18" s="1" customFormat="1" x14ac:dyDescent="0.2"/>
    <row r="111" spans="9:18" s="1" customFormat="1" x14ac:dyDescent="0.2"/>
    <row r="112" spans="9:18"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pans="2:6" s="1" customFormat="1" x14ac:dyDescent="0.2"/>
    <row r="290" spans="2:6" s="1" customFormat="1" x14ac:dyDescent="0.2"/>
    <row r="291" spans="2:6" s="1" customFormat="1" x14ac:dyDescent="0.2"/>
    <row r="292" spans="2:6" s="1" customFormat="1" x14ac:dyDescent="0.2"/>
    <row r="293" spans="2:6" s="1" customFormat="1" x14ac:dyDescent="0.2">
      <c r="B293"/>
      <c r="C293"/>
      <c r="D293"/>
      <c r="E293"/>
      <c r="F293"/>
    </row>
  </sheetData>
  <sheetProtection algorithmName="SHA-512" hashValue="s5YvRiKpKcu8uNqT5Ei8CIFL66qBhNUYRmKcDrDbF7wb1+ctIOCQE10fjwmQtyVQ6C+IZOBYJmP0sA/U1WIJjg==" saltValue="HSQOCwGwbkDO60FosN7nUw==" spinCount="100000" sheet="1" objects="1" scenarios="1"/>
  <mergeCells count="5">
    <mergeCell ref="J2:N2"/>
    <mergeCell ref="B3:F3"/>
    <mergeCell ref="B4:F4"/>
    <mergeCell ref="B7:D7"/>
    <mergeCell ref="J13:M13"/>
  </mergeCells>
  <printOptions horizontalCentered="1"/>
  <pageMargins left="0.75" right="0.75" top="1" bottom="1" header="0.5" footer="0.5"/>
  <pageSetup scale="80" orientation="portrait"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0B4C1-D62C-47B2-9E0D-E61804FAFE41}">
  <dimension ref="A1:BU289"/>
  <sheetViews>
    <sheetView zoomScaleNormal="100" workbookViewId="0">
      <selection activeCell="T1" sqref="T1"/>
    </sheetView>
  </sheetViews>
  <sheetFormatPr defaultRowHeight="12.75" x14ac:dyDescent="0.2"/>
  <cols>
    <col min="1" max="1" width="2.5703125" style="1" customWidth="1"/>
    <col min="2" max="2" width="21.85546875" customWidth="1"/>
    <col min="3" max="3" width="7.42578125" customWidth="1"/>
    <col min="4" max="4" width="12.7109375" customWidth="1"/>
    <col min="5" max="5" width="13.85546875" customWidth="1"/>
    <col min="6" max="6" width="12.7109375" bestFit="1" customWidth="1"/>
    <col min="7" max="7" width="11.7109375" style="1" customWidth="1"/>
    <col min="8" max="8" width="3.5703125" style="1" customWidth="1"/>
    <col min="9" max="9" width="3.140625" style="1" customWidth="1"/>
    <col min="10" max="12" width="9.140625" style="1"/>
    <col min="13" max="13" width="13.5703125" style="1" customWidth="1"/>
    <col min="14" max="14" width="9.140625" style="1"/>
    <col min="15" max="15" width="1.7109375" style="1" customWidth="1"/>
    <col min="16" max="17" width="9.140625" style="1"/>
    <col min="18" max="18" width="3.28515625" style="1" customWidth="1"/>
    <col min="19" max="19" width="3.85546875" style="1" customWidth="1"/>
    <col min="20" max="73" width="9.140625" style="1"/>
  </cols>
  <sheetData>
    <row r="1" spans="1:18" x14ac:dyDescent="0.2">
      <c r="B1" s="31"/>
      <c r="C1" s="31"/>
      <c r="D1" s="31"/>
      <c r="E1" s="31"/>
      <c r="F1" s="31"/>
      <c r="G1" s="31"/>
      <c r="H1" s="31"/>
    </row>
    <row r="2" spans="1:18" ht="18" customHeight="1" x14ac:dyDescent="0.25">
      <c r="B2" s="31"/>
      <c r="C2" s="31"/>
      <c r="D2" s="31"/>
      <c r="E2" s="31"/>
      <c r="F2" s="31"/>
      <c r="G2" s="31"/>
      <c r="H2" s="31"/>
      <c r="I2" s="45"/>
      <c r="J2" s="46" t="s">
        <v>98</v>
      </c>
      <c r="K2" s="46"/>
      <c r="L2" s="46"/>
      <c r="M2" s="46"/>
      <c r="N2" s="46"/>
      <c r="O2" s="47"/>
      <c r="P2" s="47"/>
      <c r="Q2" s="47"/>
      <c r="R2" s="48"/>
    </row>
    <row r="3" spans="1:18" ht="20.25" customHeight="1" x14ac:dyDescent="0.45">
      <c r="B3" s="96" t="s">
        <v>113</v>
      </c>
      <c r="C3" s="43"/>
      <c r="D3" s="44"/>
      <c r="E3" s="44"/>
      <c r="F3" s="44"/>
      <c r="G3" s="11"/>
      <c r="H3" s="11"/>
      <c r="I3" s="49"/>
      <c r="J3" s="50" t="s">
        <v>116</v>
      </c>
      <c r="K3" s="51"/>
      <c r="L3" s="51"/>
      <c r="M3" s="51"/>
      <c r="N3" s="16">
        <v>7</v>
      </c>
      <c r="O3" s="51"/>
      <c r="P3" s="51"/>
      <c r="Q3" s="51"/>
      <c r="R3" s="52"/>
    </row>
    <row r="4" spans="1:18" ht="18.75" x14ac:dyDescent="0.3">
      <c r="B4" s="40" t="s">
        <v>74</v>
      </c>
      <c r="C4" s="40"/>
      <c r="D4" s="40"/>
      <c r="E4" s="40"/>
      <c r="F4" s="40"/>
      <c r="G4" s="27"/>
      <c r="H4" s="27"/>
      <c r="I4" s="49"/>
      <c r="J4" s="50" t="s">
        <v>114</v>
      </c>
      <c r="K4" s="51"/>
      <c r="L4" s="51"/>
      <c r="M4" s="51"/>
      <c r="N4" s="16">
        <v>12</v>
      </c>
      <c r="O4" s="51"/>
      <c r="P4" s="51"/>
      <c r="Q4" s="51"/>
      <c r="R4" s="52"/>
    </row>
    <row r="5" spans="1:18" x14ac:dyDescent="0.2">
      <c r="B5" s="1"/>
      <c r="C5" s="1"/>
      <c r="D5" s="1"/>
      <c r="E5" s="1"/>
      <c r="F5" s="1"/>
      <c r="I5" s="49"/>
      <c r="J5" s="51"/>
      <c r="K5" s="51"/>
      <c r="L5" s="51"/>
      <c r="M5" s="51"/>
      <c r="N5" s="51"/>
      <c r="O5" s="51"/>
      <c r="P5" s="51"/>
      <c r="Q5" s="51"/>
      <c r="R5" s="52"/>
    </row>
    <row r="6" spans="1:18" ht="18" customHeight="1" x14ac:dyDescent="0.25">
      <c r="A6" s="12"/>
      <c r="B6" s="24" t="s">
        <v>75</v>
      </c>
      <c r="C6" s="24"/>
      <c r="D6" s="24"/>
      <c r="E6" s="25" t="s">
        <v>34</v>
      </c>
      <c r="F6" s="25" t="s">
        <v>73</v>
      </c>
      <c r="G6" s="25" t="s">
        <v>90</v>
      </c>
      <c r="I6" s="49"/>
      <c r="J6" s="53" t="s">
        <v>48</v>
      </c>
      <c r="K6" s="54"/>
      <c r="L6" s="54"/>
      <c r="M6" s="54"/>
      <c r="N6" s="51"/>
      <c r="O6" s="51"/>
      <c r="P6" s="51"/>
      <c r="Q6" s="51"/>
      <c r="R6" s="52"/>
    </row>
    <row r="7" spans="1:18" ht="12.75" customHeight="1" x14ac:dyDescent="0.25">
      <c r="B7" s="41" t="s">
        <v>89</v>
      </c>
      <c r="C7" s="41"/>
      <c r="D7" s="41"/>
      <c r="E7" s="17">
        <f>P11</f>
        <v>14583.333333333334</v>
      </c>
      <c r="F7" s="17">
        <f>Q11</f>
        <v>3365.3846153846152</v>
      </c>
      <c r="G7" s="17">
        <f>F7/$N$3</f>
        <v>480.76923076923077</v>
      </c>
      <c r="I7" s="49"/>
      <c r="J7" s="54"/>
      <c r="K7" s="88" t="s">
        <v>29</v>
      </c>
      <c r="L7" s="54"/>
      <c r="M7" s="54"/>
      <c r="N7" s="16">
        <v>75000</v>
      </c>
      <c r="O7" s="51"/>
      <c r="P7" s="51"/>
      <c r="Q7" s="51"/>
      <c r="R7" s="52"/>
    </row>
    <row r="8" spans="1:18" ht="12.75" customHeight="1" x14ac:dyDescent="0.25">
      <c r="B8" s="28" t="s">
        <v>88</v>
      </c>
      <c r="C8" s="28"/>
      <c r="D8" s="31"/>
      <c r="E8" s="17">
        <f>P14</f>
        <v>24266.666666666668</v>
      </c>
      <c r="F8" s="17">
        <f>Q14</f>
        <v>5600</v>
      </c>
      <c r="G8" s="17">
        <f t="shared" ref="G8:G18" si="0">F8/$N$3</f>
        <v>800</v>
      </c>
      <c r="I8" s="49"/>
      <c r="J8" s="54"/>
      <c r="K8" s="89" t="s">
        <v>30</v>
      </c>
      <c r="L8" s="55"/>
      <c r="M8" s="55"/>
      <c r="N8" s="16">
        <v>40000</v>
      </c>
      <c r="O8" s="51"/>
      <c r="P8" s="51"/>
      <c r="Q8" s="51"/>
      <c r="R8" s="52"/>
    </row>
    <row r="9" spans="1:18" ht="12.75" customHeight="1" x14ac:dyDescent="0.25">
      <c r="B9" s="18" t="s">
        <v>0</v>
      </c>
      <c r="C9" s="18"/>
      <c r="E9" s="17">
        <f>$N$15*('Break-Even Worksheet (Sample1)'!E7+'Break-Even Worksheet (Sample1)'!E8)</f>
        <v>5827.5</v>
      </c>
      <c r="F9" s="17">
        <f>$N$15*('Break-Even Worksheet (Sample1)'!F7+'Break-Even Worksheet (Sample1)'!F8)</f>
        <v>1344.8076923076922</v>
      </c>
      <c r="G9" s="17">
        <f t="shared" si="0"/>
        <v>192.11538461538458</v>
      </c>
      <c r="I9" s="49"/>
      <c r="J9" s="54"/>
      <c r="K9" s="88" t="s">
        <v>91</v>
      </c>
      <c r="L9" s="54"/>
      <c r="M9" s="54"/>
      <c r="N9" s="16">
        <v>50000</v>
      </c>
      <c r="O9" s="51"/>
      <c r="P9" s="51"/>
      <c r="Q9" s="51"/>
      <c r="R9" s="52"/>
    </row>
    <row r="10" spans="1:18" ht="12.75" customHeight="1" x14ac:dyDescent="0.25">
      <c r="B10" s="18" t="s">
        <v>47</v>
      </c>
      <c r="C10" s="18"/>
      <c r="D10" s="19"/>
      <c r="E10" s="17">
        <f>N37</f>
        <v>2050</v>
      </c>
      <c r="F10" s="17">
        <f>Q37</f>
        <v>473.07692307692309</v>
      </c>
      <c r="G10" s="17">
        <f t="shared" si="0"/>
        <v>67.582417582417591</v>
      </c>
      <c r="I10" s="49"/>
      <c r="J10" s="54"/>
      <c r="K10" s="89" t="s">
        <v>99</v>
      </c>
      <c r="L10" s="55"/>
      <c r="M10" s="55"/>
      <c r="N10" s="16">
        <v>10000</v>
      </c>
      <c r="O10" s="51"/>
      <c r="P10" s="56" t="s">
        <v>34</v>
      </c>
      <c r="Q10" s="56" t="s">
        <v>73</v>
      </c>
      <c r="R10" s="52"/>
    </row>
    <row r="11" spans="1:18" ht="12.75" customHeight="1" x14ac:dyDescent="0.25">
      <c r="B11" s="18" t="s">
        <v>97</v>
      </c>
      <c r="C11" s="18"/>
      <c r="D11" s="19"/>
      <c r="E11" s="17">
        <f>N42</f>
        <v>250</v>
      </c>
      <c r="F11" s="17">
        <f>Q42</f>
        <v>57.692307692307693</v>
      </c>
      <c r="G11" s="17">
        <f t="shared" si="0"/>
        <v>8.2417582417582427</v>
      </c>
      <c r="I11" s="49"/>
      <c r="J11" s="57" t="s">
        <v>45</v>
      </c>
      <c r="K11" s="58"/>
      <c r="L11" s="58"/>
      <c r="M11" s="58"/>
      <c r="N11" s="59">
        <f>SUM(N7:N10)</f>
        <v>175000</v>
      </c>
      <c r="O11" s="51"/>
      <c r="P11" s="60">
        <f>N11/$N$4</f>
        <v>14583.333333333334</v>
      </c>
      <c r="Q11" s="60">
        <f>N11/52</f>
        <v>3365.3846153846152</v>
      </c>
      <c r="R11" s="52"/>
    </row>
    <row r="12" spans="1:18" ht="12.75" customHeight="1" x14ac:dyDescent="0.25">
      <c r="B12" s="18" t="s">
        <v>87</v>
      </c>
      <c r="C12" s="18"/>
      <c r="D12" s="19"/>
      <c r="E12" s="17">
        <f>N49</f>
        <v>1500</v>
      </c>
      <c r="F12" s="17">
        <f>Q49</f>
        <v>346.15384615384613</v>
      </c>
      <c r="G12" s="17">
        <f t="shared" si="0"/>
        <v>49.450549450549445</v>
      </c>
      <c r="I12" s="49"/>
      <c r="J12" s="51"/>
      <c r="K12" s="51"/>
      <c r="L12" s="51"/>
      <c r="M12" s="51"/>
      <c r="N12" s="51"/>
      <c r="O12" s="51"/>
      <c r="P12" s="61"/>
      <c r="Q12" s="61"/>
      <c r="R12" s="52"/>
    </row>
    <row r="13" spans="1:18" ht="12.75" customHeight="1" x14ac:dyDescent="0.25">
      <c r="B13" s="18" t="s">
        <v>1</v>
      </c>
      <c r="C13" s="18"/>
      <c r="D13" s="19"/>
      <c r="E13" s="17">
        <f>N56</f>
        <v>2150</v>
      </c>
      <c r="F13" s="17">
        <f>Q56</f>
        <v>496.15384615384613</v>
      </c>
      <c r="G13" s="17">
        <f t="shared" si="0"/>
        <v>70.879120879120876</v>
      </c>
      <c r="I13" s="49"/>
      <c r="J13" s="62" t="s">
        <v>94</v>
      </c>
      <c r="K13" s="63"/>
      <c r="L13" s="63"/>
      <c r="M13" s="63"/>
      <c r="N13" s="51"/>
      <c r="O13" s="51"/>
      <c r="P13" s="56" t="s">
        <v>34</v>
      </c>
      <c r="Q13" s="56" t="s">
        <v>73</v>
      </c>
      <c r="R13" s="52"/>
    </row>
    <row r="14" spans="1:18" ht="12.75" customHeight="1" x14ac:dyDescent="0.25">
      <c r="B14" s="18" t="s">
        <v>86</v>
      </c>
      <c r="C14" s="18"/>
      <c r="D14" s="19"/>
      <c r="E14" s="17">
        <f>N72</f>
        <v>2475</v>
      </c>
      <c r="F14" s="17">
        <f>Q72</f>
        <v>571.15384615384619</v>
      </c>
      <c r="G14" s="17">
        <f t="shared" si="0"/>
        <v>81.593406593406598</v>
      </c>
      <c r="I14" s="49"/>
      <c r="J14" s="51"/>
      <c r="K14" s="90" t="s">
        <v>115</v>
      </c>
      <c r="L14" s="51"/>
      <c r="M14" s="51"/>
      <c r="N14" s="16">
        <v>800</v>
      </c>
      <c r="O14" s="51"/>
      <c r="P14" s="60">
        <f>N14*(N3*52)/N4</f>
        <v>24266.666666666668</v>
      </c>
      <c r="Q14" s="60">
        <f>N3*N14</f>
        <v>5600</v>
      </c>
      <c r="R14" s="52"/>
    </row>
    <row r="15" spans="1:18" ht="12.75" customHeight="1" x14ac:dyDescent="0.25">
      <c r="B15" s="18" t="s">
        <v>61</v>
      </c>
      <c r="C15" s="18"/>
      <c r="D15" s="19"/>
      <c r="E15" s="17">
        <f>N78</f>
        <v>800</v>
      </c>
      <c r="F15" s="17">
        <f t="shared" ref="F15" si="1">E15/12</f>
        <v>66.666666666666671</v>
      </c>
      <c r="G15" s="17">
        <f t="shared" si="0"/>
        <v>9.5238095238095237</v>
      </c>
      <c r="I15" s="49"/>
      <c r="J15" s="51"/>
      <c r="K15" s="89" t="s">
        <v>96</v>
      </c>
      <c r="L15" s="55"/>
      <c r="M15" s="55"/>
      <c r="N15" s="39">
        <v>0.15</v>
      </c>
      <c r="O15" s="51"/>
      <c r="P15" s="61"/>
      <c r="Q15" s="61"/>
      <c r="R15" s="52"/>
    </row>
    <row r="16" spans="1:18" ht="12.75" customHeight="1" x14ac:dyDescent="0.25">
      <c r="B16" s="18" t="s">
        <v>27</v>
      </c>
      <c r="C16" s="18"/>
      <c r="D16" s="19"/>
      <c r="E16" s="17">
        <f>N88</f>
        <v>4850</v>
      </c>
      <c r="F16" s="17">
        <f>Q88</f>
        <v>1119.2307692307693</v>
      </c>
      <c r="G16" s="17">
        <f t="shared" si="0"/>
        <v>159.8901098901099</v>
      </c>
      <c r="I16" s="49"/>
      <c r="J16" s="51"/>
      <c r="K16" s="51"/>
      <c r="L16" s="51"/>
      <c r="M16" s="51"/>
      <c r="N16" s="51"/>
      <c r="O16" s="51"/>
      <c r="P16" s="61"/>
      <c r="Q16" s="61"/>
      <c r="R16" s="52"/>
    </row>
    <row r="17" spans="2:18" ht="12.75" customHeight="1" x14ac:dyDescent="0.25">
      <c r="B17" s="18" t="s">
        <v>104</v>
      </c>
      <c r="C17" s="18"/>
      <c r="D17" s="19"/>
      <c r="E17" s="17">
        <f>N94</f>
        <v>700</v>
      </c>
      <c r="F17" s="17">
        <f>Q94</f>
        <v>161.53846153846155</v>
      </c>
      <c r="G17" s="17">
        <f t="shared" si="0"/>
        <v>23.076923076923077</v>
      </c>
      <c r="I17" s="49"/>
      <c r="J17" s="53" t="s">
        <v>41</v>
      </c>
      <c r="K17" s="54"/>
      <c r="L17" s="54"/>
      <c r="M17" s="54"/>
      <c r="N17" s="54"/>
      <c r="O17" s="51"/>
      <c r="P17" s="61"/>
      <c r="Q17" s="61"/>
      <c r="R17" s="52"/>
    </row>
    <row r="18" spans="2:18" ht="12.75" customHeight="1" x14ac:dyDescent="0.25">
      <c r="B18" s="18" t="s">
        <v>66</v>
      </c>
      <c r="C18" s="18"/>
      <c r="D18" s="19"/>
      <c r="E18" s="17">
        <f>N100</f>
        <v>100</v>
      </c>
      <c r="F18" s="17">
        <f>Q100</f>
        <v>23.076923076923077</v>
      </c>
      <c r="G18" s="17">
        <f t="shared" si="0"/>
        <v>3.2967032967032965</v>
      </c>
      <c r="I18" s="49"/>
      <c r="J18" s="54"/>
      <c r="K18" s="88" t="s">
        <v>83</v>
      </c>
      <c r="L18" s="54"/>
      <c r="M18" s="54"/>
      <c r="N18" s="15">
        <v>0.26</v>
      </c>
      <c r="O18" s="51"/>
      <c r="P18" s="61"/>
      <c r="Q18" s="61"/>
      <c r="R18" s="52"/>
    </row>
    <row r="19" spans="2:18" ht="15.75" customHeight="1" thickBot="1" x14ac:dyDescent="0.3">
      <c r="B19" s="19"/>
      <c r="C19" s="19"/>
      <c r="D19" s="19"/>
      <c r="E19" s="20">
        <f>SUM(E7:E18)</f>
        <v>59552.5</v>
      </c>
      <c r="F19" s="20">
        <f>SUM(F7:F18)</f>
        <v>13624.935897435897</v>
      </c>
      <c r="G19" s="20">
        <f>SUM(G7:G18)</f>
        <v>1946.4194139194137</v>
      </c>
      <c r="I19" s="49"/>
      <c r="J19" s="54"/>
      <c r="K19" s="89" t="s">
        <v>93</v>
      </c>
      <c r="L19" s="55"/>
      <c r="M19" s="55"/>
      <c r="N19" s="15">
        <v>0.04</v>
      </c>
      <c r="O19" s="51"/>
      <c r="P19" s="61"/>
      <c r="Q19" s="61"/>
      <c r="R19" s="52"/>
    </row>
    <row r="20" spans="2:18" ht="12.75" customHeight="1" x14ac:dyDescent="0.25">
      <c r="B20" s="19"/>
      <c r="C20" s="19"/>
      <c r="D20" s="19"/>
      <c r="E20" s="19"/>
      <c r="F20" s="19"/>
      <c r="G20" s="19"/>
      <c r="I20" s="49"/>
      <c r="J20" s="64" t="s">
        <v>65</v>
      </c>
      <c r="K20" s="64"/>
      <c r="L20" s="64"/>
      <c r="M20" s="64"/>
      <c r="N20" s="65">
        <f>SUM(N18:N19)</f>
        <v>0.3</v>
      </c>
      <c r="O20" s="51"/>
      <c r="P20" s="61"/>
      <c r="Q20" s="61"/>
      <c r="R20" s="52"/>
    </row>
    <row r="21" spans="2:18" ht="15.75" x14ac:dyDescent="0.2">
      <c r="B21" s="24" t="s">
        <v>69</v>
      </c>
      <c r="C21" s="24"/>
      <c r="D21" s="24"/>
      <c r="E21" s="25" t="s">
        <v>46</v>
      </c>
      <c r="F21" s="25" t="s">
        <v>70</v>
      </c>
      <c r="G21" s="25" t="s">
        <v>70</v>
      </c>
      <c r="I21" s="49"/>
      <c r="J21" s="51"/>
      <c r="K21" s="51"/>
      <c r="L21" s="51"/>
      <c r="M21" s="51"/>
      <c r="N21" s="51"/>
      <c r="O21" s="51"/>
      <c r="P21" s="61"/>
      <c r="Q21" s="61"/>
      <c r="R21" s="52"/>
    </row>
    <row r="22" spans="2:18" ht="15.75" x14ac:dyDescent="0.25">
      <c r="B22" s="18" t="s">
        <v>41</v>
      </c>
      <c r="C22" s="18"/>
      <c r="D22" s="19"/>
      <c r="E22" s="21">
        <f>N20</f>
        <v>0.3</v>
      </c>
      <c r="F22" s="17">
        <f>SUM($F$27*E22)</f>
        <v>6046.5691852526161</v>
      </c>
      <c r="G22" s="17">
        <f>G27*E22</f>
        <v>863.79559789323093</v>
      </c>
      <c r="I22" s="49"/>
      <c r="J22" s="53" t="s">
        <v>32</v>
      </c>
      <c r="K22" s="54"/>
      <c r="L22" s="54"/>
      <c r="M22" s="54"/>
      <c r="N22" s="54"/>
      <c r="O22" s="51"/>
      <c r="P22" s="61"/>
      <c r="Q22" s="61"/>
      <c r="R22" s="52"/>
    </row>
    <row r="23" spans="2:18" s="1" customFormat="1" ht="15.75" x14ac:dyDescent="0.25">
      <c r="B23" s="18" t="s">
        <v>71</v>
      </c>
      <c r="C23" s="18"/>
      <c r="D23" s="19"/>
      <c r="E23" s="21">
        <f>SUM(N23*N24)</f>
        <v>2.4E-2</v>
      </c>
      <c r="F23" s="17">
        <f>SUM($F$27*E23)</f>
        <v>483.7255348202093</v>
      </c>
      <c r="G23" s="17">
        <f>G27*E23</f>
        <v>69.103647831458474</v>
      </c>
      <c r="H23" s="13"/>
      <c r="I23" s="49"/>
      <c r="J23" s="66"/>
      <c r="K23" s="54" t="s">
        <v>60</v>
      </c>
      <c r="L23" s="54"/>
      <c r="M23" s="54"/>
      <c r="N23" s="15">
        <v>0.8</v>
      </c>
      <c r="O23" s="51"/>
      <c r="P23" s="61"/>
      <c r="Q23" s="61"/>
      <c r="R23" s="52"/>
    </row>
    <row r="24" spans="2:18" s="1" customFormat="1" ht="16.5" thickBot="1" x14ac:dyDescent="0.3">
      <c r="B24" s="19"/>
      <c r="C24" s="19"/>
      <c r="D24" s="19"/>
      <c r="E24" s="22">
        <f>SUM(E22:E23)</f>
        <v>0.32400000000000001</v>
      </c>
      <c r="F24" s="23">
        <f>SUM(F22:F23)</f>
        <v>6530.2947200728249</v>
      </c>
      <c r="G24" s="23">
        <f>SUM(G22:G23)</f>
        <v>932.89924572468942</v>
      </c>
      <c r="I24" s="49"/>
      <c r="J24" s="66"/>
      <c r="K24" s="55" t="s">
        <v>59</v>
      </c>
      <c r="L24" s="55"/>
      <c r="M24" s="55"/>
      <c r="N24" s="15">
        <v>0.03</v>
      </c>
      <c r="O24" s="51"/>
      <c r="P24" s="61"/>
      <c r="Q24" s="61"/>
      <c r="R24" s="52"/>
    </row>
    <row r="25" spans="2:18" s="1" customFormat="1" ht="15.75" x14ac:dyDescent="0.25">
      <c r="B25" s="19"/>
      <c r="C25" s="19"/>
      <c r="D25" s="19"/>
      <c r="E25" s="19"/>
      <c r="F25" s="19"/>
      <c r="G25" s="19"/>
      <c r="I25" s="49"/>
      <c r="J25" s="51"/>
      <c r="K25" s="51"/>
      <c r="L25" s="51"/>
      <c r="M25" s="51"/>
      <c r="N25" s="51"/>
      <c r="O25" s="51"/>
      <c r="P25" s="61"/>
      <c r="Q25" s="61"/>
      <c r="R25" s="52"/>
    </row>
    <row r="26" spans="2:18" s="1" customFormat="1" ht="15.75" x14ac:dyDescent="0.25">
      <c r="B26" s="19"/>
      <c r="C26" s="19"/>
      <c r="D26" s="19"/>
      <c r="E26" s="25" t="s">
        <v>34</v>
      </c>
      <c r="F26" s="25" t="s">
        <v>73</v>
      </c>
      <c r="G26" s="25" t="s">
        <v>90</v>
      </c>
      <c r="I26" s="49"/>
      <c r="J26" s="67" t="s">
        <v>47</v>
      </c>
      <c r="K26" s="67"/>
      <c r="L26" s="67"/>
      <c r="M26" s="67"/>
      <c r="N26" s="68" t="s">
        <v>53</v>
      </c>
      <c r="O26" s="51"/>
      <c r="P26" s="61"/>
      <c r="Q26" s="61"/>
      <c r="R26" s="52"/>
    </row>
    <row r="27" spans="2:18" s="1" customFormat="1" ht="15.75" x14ac:dyDescent="0.25">
      <c r="B27" s="19"/>
      <c r="C27" s="18"/>
      <c r="D27" s="38" t="s">
        <v>72</v>
      </c>
      <c r="E27" s="26">
        <f>SUM(F27*(52/12))</f>
        <v>87339.332675871119</v>
      </c>
      <c r="F27" s="32">
        <f>N3*G27</f>
        <v>20155.230617508721</v>
      </c>
      <c r="G27" s="26">
        <f>G19/(1-E24)</f>
        <v>2879.3186596441033</v>
      </c>
      <c r="I27" s="49"/>
      <c r="J27" s="69">
        <v>1</v>
      </c>
      <c r="K27" s="91" t="s">
        <v>52</v>
      </c>
      <c r="L27" s="70"/>
      <c r="M27" s="70"/>
      <c r="N27" s="42">
        <v>0</v>
      </c>
      <c r="O27" s="51"/>
      <c r="P27" s="61"/>
      <c r="Q27" s="61"/>
      <c r="R27" s="52"/>
    </row>
    <row r="28" spans="2:18" s="1" customFormat="1" ht="15.75" x14ac:dyDescent="0.25">
      <c r="C28" s="18"/>
      <c r="D28" s="18"/>
      <c r="I28" s="49"/>
      <c r="J28" s="71">
        <f>J27+1</f>
        <v>2</v>
      </c>
      <c r="K28" s="92" t="s">
        <v>5</v>
      </c>
      <c r="L28" s="72"/>
      <c r="M28" s="72"/>
      <c r="N28" s="42">
        <v>200</v>
      </c>
      <c r="O28" s="51"/>
      <c r="P28" s="61"/>
      <c r="Q28" s="61"/>
      <c r="R28" s="52"/>
    </row>
    <row r="29" spans="2:18" s="1" customFormat="1" x14ac:dyDescent="0.2">
      <c r="I29" s="49"/>
      <c r="J29" s="69">
        <f t="shared" ref="J29:J36" si="2">J28+1</f>
        <v>3</v>
      </c>
      <c r="K29" s="91" t="s">
        <v>4</v>
      </c>
      <c r="L29" s="70"/>
      <c r="M29" s="70"/>
      <c r="N29" s="42">
        <v>300</v>
      </c>
      <c r="O29" s="51"/>
      <c r="P29" s="61"/>
      <c r="Q29" s="61"/>
      <c r="R29" s="52"/>
    </row>
    <row r="30" spans="2:18" s="1" customFormat="1" x14ac:dyDescent="0.2">
      <c r="B30" s="33"/>
      <c r="C30" s="33"/>
      <c r="D30" s="34"/>
      <c r="E30" s="33"/>
      <c r="F30" s="33"/>
      <c r="I30" s="49"/>
      <c r="J30" s="71">
        <f t="shared" si="2"/>
        <v>4</v>
      </c>
      <c r="K30" s="92" t="s">
        <v>50</v>
      </c>
      <c r="L30" s="72"/>
      <c r="M30" s="72"/>
      <c r="N30" s="42">
        <v>300</v>
      </c>
      <c r="O30" s="51"/>
      <c r="P30" s="61"/>
      <c r="Q30" s="61"/>
      <c r="R30" s="52"/>
    </row>
    <row r="31" spans="2:18" s="1" customFormat="1" x14ac:dyDescent="0.2">
      <c r="B31" s="33"/>
      <c r="C31" s="33"/>
      <c r="D31" s="35"/>
      <c r="E31" s="35"/>
      <c r="F31"/>
      <c r="G31" s="29"/>
      <c r="I31" s="49"/>
      <c r="J31" s="69">
        <f t="shared" si="2"/>
        <v>5</v>
      </c>
      <c r="K31" s="91" t="s">
        <v>49</v>
      </c>
      <c r="L31" s="70"/>
      <c r="M31" s="70"/>
      <c r="N31" s="42">
        <v>250</v>
      </c>
      <c r="O31" s="51"/>
      <c r="P31" s="61"/>
      <c r="Q31" s="61"/>
      <c r="R31" s="52"/>
    </row>
    <row r="32" spans="2:18" s="1" customFormat="1" x14ac:dyDescent="0.2">
      <c r="B32" s="33"/>
      <c r="C32" s="33"/>
      <c r="D32" s="36"/>
      <c r="E32" s="33"/>
      <c r="F32" s="33"/>
      <c r="G32" s="30"/>
      <c r="I32" s="49"/>
      <c r="J32" s="71">
        <f t="shared" si="2"/>
        <v>6</v>
      </c>
      <c r="K32" s="92" t="s">
        <v>84</v>
      </c>
      <c r="L32" s="72"/>
      <c r="M32" s="72"/>
      <c r="N32" s="42">
        <v>150</v>
      </c>
      <c r="O32" s="51"/>
      <c r="P32" s="61"/>
      <c r="Q32" s="61"/>
      <c r="R32" s="52"/>
    </row>
    <row r="33" spans="2:18" s="1" customFormat="1" x14ac:dyDescent="0.2">
      <c r="B33" s="33"/>
      <c r="C33" s="37"/>
      <c r="D33" s="33"/>
      <c r="E33" s="33"/>
      <c r="F33" s="33"/>
      <c r="I33" s="49"/>
      <c r="J33" s="69">
        <f t="shared" si="2"/>
        <v>7</v>
      </c>
      <c r="K33" s="91" t="s">
        <v>51</v>
      </c>
      <c r="L33" s="70"/>
      <c r="M33" s="70"/>
      <c r="N33" s="42">
        <v>100</v>
      </c>
      <c r="O33" s="51"/>
      <c r="P33" s="61"/>
      <c r="Q33" s="61"/>
      <c r="R33" s="52"/>
    </row>
    <row r="34" spans="2:18" s="1" customFormat="1" x14ac:dyDescent="0.2">
      <c r="B34" s="33"/>
      <c r="C34" s="33"/>
      <c r="D34" s="33"/>
      <c r="E34" s="33"/>
      <c r="F34" s="33"/>
      <c r="G34" s="29"/>
      <c r="I34" s="49"/>
      <c r="J34" s="71">
        <f t="shared" si="2"/>
        <v>8</v>
      </c>
      <c r="K34" s="92" t="s">
        <v>6</v>
      </c>
      <c r="L34" s="72"/>
      <c r="M34" s="72"/>
      <c r="N34" s="42">
        <v>300</v>
      </c>
      <c r="O34" s="51"/>
      <c r="P34" s="61"/>
      <c r="Q34" s="61"/>
      <c r="R34" s="52"/>
    </row>
    <row r="35" spans="2:18" s="1" customFormat="1" x14ac:dyDescent="0.2">
      <c r="B35" s="33"/>
      <c r="C35" s="37"/>
      <c r="D35" s="33"/>
      <c r="E35" s="33"/>
      <c r="F35" s="36"/>
      <c r="G35" s="29"/>
      <c r="I35" s="49"/>
      <c r="J35" s="69">
        <f t="shared" si="2"/>
        <v>9</v>
      </c>
      <c r="K35" s="91" t="s">
        <v>33</v>
      </c>
      <c r="L35" s="70"/>
      <c r="M35" s="70"/>
      <c r="N35" s="42">
        <v>250</v>
      </c>
      <c r="O35" s="51"/>
      <c r="P35" s="61"/>
      <c r="Q35" s="61"/>
      <c r="R35" s="52"/>
    </row>
    <row r="36" spans="2:18" s="1" customFormat="1" x14ac:dyDescent="0.2">
      <c r="B36" s="33"/>
      <c r="C36" s="33"/>
      <c r="D36" s="33"/>
      <c r="E36" s="33"/>
      <c r="F36" s="33"/>
      <c r="I36" s="49"/>
      <c r="J36" s="71">
        <f t="shared" si="2"/>
        <v>10</v>
      </c>
      <c r="K36" s="92" t="s">
        <v>3</v>
      </c>
      <c r="L36" s="72"/>
      <c r="M36" s="72"/>
      <c r="N36" s="42">
        <v>200</v>
      </c>
      <c r="O36" s="51"/>
      <c r="P36" s="56" t="s">
        <v>34</v>
      </c>
      <c r="Q36" s="56" t="s">
        <v>73</v>
      </c>
      <c r="R36" s="52"/>
    </row>
    <row r="37" spans="2:18" s="1" customFormat="1" x14ac:dyDescent="0.2">
      <c r="I37" s="49"/>
      <c r="J37" s="57" t="s">
        <v>7</v>
      </c>
      <c r="K37" s="58"/>
      <c r="L37" s="58"/>
      <c r="M37" s="58"/>
      <c r="N37" s="73">
        <f>SUM(N27:N36)</f>
        <v>2050</v>
      </c>
      <c r="O37" s="51"/>
      <c r="P37" s="60">
        <f>N37*12/($N$4)</f>
        <v>2050</v>
      </c>
      <c r="Q37" s="60">
        <f>(P37*$N$4)/52</f>
        <v>473.07692307692309</v>
      </c>
      <c r="R37" s="52"/>
    </row>
    <row r="38" spans="2:18" s="1" customFormat="1" x14ac:dyDescent="0.2">
      <c r="I38" s="49"/>
      <c r="J38" s="54"/>
      <c r="K38" s="54"/>
      <c r="L38" s="54"/>
      <c r="M38" s="54"/>
      <c r="N38" s="54"/>
      <c r="O38" s="51"/>
      <c r="P38" s="61"/>
      <c r="Q38" s="61"/>
      <c r="R38" s="52"/>
    </row>
    <row r="39" spans="2:18" s="1" customFormat="1" ht="15" x14ac:dyDescent="0.2">
      <c r="I39" s="49"/>
      <c r="J39" s="74" t="s">
        <v>10</v>
      </c>
      <c r="K39" s="70"/>
      <c r="L39" s="70"/>
      <c r="M39" s="70"/>
      <c r="N39" s="68" t="s">
        <v>53</v>
      </c>
      <c r="O39" s="51"/>
      <c r="P39" s="61"/>
      <c r="Q39" s="61"/>
      <c r="R39" s="52"/>
    </row>
    <row r="40" spans="2:18" s="1" customFormat="1" x14ac:dyDescent="0.2">
      <c r="I40" s="49"/>
      <c r="J40" s="69">
        <v>1</v>
      </c>
      <c r="K40" s="93" t="s">
        <v>112</v>
      </c>
      <c r="L40" s="70"/>
      <c r="M40" s="70"/>
      <c r="N40" s="42">
        <v>250</v>
      </c>
      <c r="O40" s="51"/>
      <c r="P40" s="61"/>
      <c r="Q40" s="61"/>
      <c r="R40" s="52"/>
    </row>
    <row r="41" spans="2:18" s="1" customFormat="1" x14ac:dyDescent="0.2">
      <c r="I41" s="49"/>
      <c r="J41" s="69">
        <v>2</v>
      </c>
      <c r="K41" s="92" t="s">
        <v>2</v>
      </c>
      <c r="L41" s="72"/>
      <c r="M41" s="72"/>
      <c r="N41" s="42">
        <v>0</v>
      </c>
      <c r="O41" s="51"/>
      <c r="P41" s="56" t="s">
        <v>34</v>
      </c>
      <c r="Q41" s="56" t="s">
        <v>73</v>
      </c>
      <c r="R41" s="52"/>
    </row>
    <row r="42" spans="2:18" s="1" customFormat="1" x14ac:dyDescent="0.2">
      <c r="I42" s="49"/>
      <c r="J42" s="57" t="s">
        <v>8</v>
      </c>
      <c r="K42" s="58"/>
      <c r="L42" s="58"/>
      <c r="M42" s="58"/>
      <c r="N42" s="73">
        <f>SUM(N40:N41)</f>
        <v>250</v>
      </c>
      <c r="O42" s="51"/>
      <c r="P42" s="60">
        <f>N42*12/($N$4)</f>
        <v>250</v>
      </c>
      <c r="Q42" s="60">
        <f>(P42*$N$4)/52</f>
        <v>57.692307692307693</v>
      </c>
      <c r="R42" s="52"/>
    </row>
    <row r="43" spans="2:18" s="1" customFormat="1" x14ac:dyDescent="0.2">
      <c r="I43" s="49"/>
      <c r="J43" s="54"/>
      <c r="K43" s="54"/>
      <c r="L43" s="54"/>
      <c r="M43" s="54"/>
      <c r="N43" s="54"/>
      <c r="O43" s="51"/>
      <c r="P43" s="61"/>
      <c r="Q43" s="61"/>
      <c r="R43" s="52"/>
    </row>
    <row r="44" spans="2:18" s="1" customFormat="1" ht="15" x14ac:dyDescent="0.2">
      <c r="I44" s="49"/>
      <c r="J44" s="74" t="s">
        <v>9</v>
      </c>
      <c r="K44" s="70"/>
      <c r="L44" s="70"/>
      <c r="M44" s="70"/>
      <c r="N44" s="68" t="s">
        <v>53</v>
      </c>
      <c r="O44" s="51"/>
      <c r="P44" s="61"/>
      <c r="Q44" s="61"/>
      <c r="R44" s="52"/>
    </row>
    <row r="45" spans="2:18" s="1" customFormat="1" x14ac:dyDescent="0.2">
      <c r="I45" s="49"/>
      <c r="J45" s="69">
        <v>1</v>
      </c>
      <c r="K45" s="91" t="s">
        <v>36</v>
      </c>
      <c r="L45" s="70"/>
      <c r="M45" s="70"/>
      <c r="N45" s="42">
        <v>1000</v>
      </c>
      <c r="O45" s="51"/>
      <c r="P45" s="61"/>
      <c r="Q45" s="61"/>
      <c r="R45" s="52"/>
    </row>
    <row r="46" spans="2:18" s="1" customFormat="1" x14ac:dyDescent="0.2">
      <c r="I46" s="49"/>
      <c r="J46" s="71">
        <f>J45+1</f>
        <v>2</v>
      </c>
      <c r="K46" s="92" t="s">
        <v>11</v>
      </c>
      <c r="L46" s="72"/>
      <c r="M46" s="72"/>
      <c r="N46" s="42">
        <v>250</v>
      </c>
      <c r="O46" s="51"/>
      <c r="P46" s="61"/>
      <c r="Q46" s="61"/>
      <c r="R46" s="52"/>
    </row>
    <row r="47" spans="2:18" s="1" customFormat="1" x14ac:dyDescent="0.2">
      <c r="I47" s="49"/>
      <c r="J47" s="69">
        <f>J46+1</f>
        <v>3</v>
      </c>
      <c r="K47" s="91" t="s">
        <v>31</v>
      </c>
      <c r="L47" s="70"/>
      <c r="M47" s="70"/>
      <c r="N47" s="42">
        <v>250</v>
      </c>
      <c r="O47" s="51"/>
      <c r="P47" s="61"/>
      <c r="Q47" s="61"/>
      <c r="R47" s="52"/>
    </row>
    <row r="48" spans="2:18" s="1" customFormat="1" x14ac:dyDescent="0.2">
      <c r="I48" s="49"/>
      <c r="J48" s="71">
        <f>J47+1</f>
        <v>4</v>
      </c>
      <c r="K48" s="92" t="s">
        <v>54</v>
      </c>
      <c r="L48" s="72"/>
      <c r="M48" s="72"/>
      <c r="N48" s="42">
        <v>0</v>
      </c>
      <c r="O48" s="51"/>
      <c r="P48" s="56" t="s">
        <v>34</v>
      </c>
      <c r="Q48" s="56" t="s">
        <v>73</v>
      </c>
      <c r="R48" s="52"/>
    </row>
    <row r="49" spans="9:18" s="1" customFormat="1" x14ac:dyDescent="0.2">
      <c r="I49" s="49"/>
      <c r="J49" s="76" t="s">
        <v>12</v>
      </c>
      <c r="K49" s="77"/>
      <c r="L49" s="77"/>
      <c r="M49" s="77"/>
      <c r="N49" s="78">
        <f>SUM(N45:N48)</f>
        <v>1500</v>
      </c>
      <c r="O49" s="51"/>
      <c r="P49" s="60">
        <f>N49*12/($N$4)</f>
        <v>1500</v>
      </c>
      <c r="Q49" s="60">
        <f>(P49*$N$4)/52</f>
        <v>346.15384615384613</v>
      </c>
      <c r="R49" s="52"/>
    </row>
    <row r="50" spans="9:18" s="1" customFormat="1" x14ac:dyDescent="0.2">
      <c r="I50" s="49"/>
      <c r="J50" s="54"/>
      <c r="K50" s="54"/>
      <c r="L50" s="54"/>
      <c r="M50" s="54"/>
      <c r="N50" s="54"/>
      <c r="O50" s="51"/>
      <c r="P50" s="61"/>
      <c r="Q50" s="61"/>
      <c r="R50" s="52"/>
    </row>
    <row r="51" spans="9:18" s="1" customFormat="1" ht="15" x14ac:dyDescent="0.2">
      <c r="I51" s="49"/>
      <c r="J51" s="74" t="s">
        <v>13</v>
      </c>
      <c r="K51" s="70"/>
      <c r="L51" s="70"/>
      <c r="M51" s="70"/>
      <c r="N51" s="68" t="s">
        <v>53</v>
      </c>
      <c r="O51" s="51"/>
      <c r="P51" s="61"/>
      <c r="Q51" s="61"/>
      <c r="R51" s="52"/>
    </row>
    <row r="52" spans="9:18" s="1" customFormat="1" x14ac:dyDescent="0.2">
      <c r="I52" s="49"/>
      <c r="J52" s="69">
        <v>1</v>
      </c>
      <c r="K52" s="91" t="s">
        <v>55</v>
      </c>
      <c r="L52" s="70"/>
      <c r="M52" s="70"/>
      <c r="N52" s="42">
        <v>1200</v>
      </c>
      <c r="O52" s="51"/>
      <c r="P52" s="61"/>
      <c r="Q52" s="61"/>
      <c r="R52" s="52"/>
    </row>
    <row r="53" spans="9:18" s="1" customFormat="1" x14ac:dyDescent="0.2">
      <c r="I53" s="49"/>
      <c r="J53" s="71">
        <f>J52+1</f>
        <v>2</v>
      </c>
      <c r="K53" s="92" t="s">
        <v>16</v>
      </c>
      <c r="L53" s="72"/>
      <c r="M53" s="72"/>
      <c r="N53" s="42">
        <v>400</v>
      </c>
      <c r="O53" s="51"/>
      <c r="P53" s="61"/>
      <c r="Q53" s="61"/>
      <c r="R53" s="52"/>
    </row>
    <row r="54" spans="9:18" s="1" customFormat="1" x14ac:dyDescent="0.2">
      <c r="I54" s="49"/>
      <c r="J54" s="69">
        <f>J53+1</f>
        <v>3</v>
      </c>
      <c r="K54" s="91" t="s">
        <v>14</v>
      </c>
      <c r="L54" s="70"/>
      <c r="M54" s="70"/>
      <c r="N54" s="42">
        <v>350</v>
      </c>
      <c r="O54" s="51"/>
      <c r="P54" s="61"/>
      <c r="Q54" s="61"/>
      <c r="R54" s="52"/>
    </row>
    <row r="55" spans="9:18" s="1" customFormat="1" x14ac:dyDescent="0.2">
      <c r="I55" s="49"/>
      <c r="J55" s="71">
        <f>J54+1</f>
        <v>4</v>
      </c>
      <c r="K55" s="92" t="s">
        <v>15</v>
      </c>
      <c r="L55" s="72"/>
      <c r="M55" s="72"/>
      <c r="N55" s="42">
        <v>200</v>
      </c>
      <c r="O55" s="51"/>
      <c r="P55" s="56" t="s">
        <v>34</v>
      </c>
      <c r="Q55" s="56" t="s">
        <v>73</v>
      </c>
      <c r="R55" s="52"/>
    </row>
    <row r="56" spans="9:18" s="1" customFormat="1" x14ac:dyDescent="0.2">
      <c r="I56" s="49"/>
      <c r="J56" s="76" t="s">
        <v>17</v>
      </c>
      <c r="K56" s="77"/>
      <c r="L56" s="77"/>
      <c r="M56" s="77"/>
      <c r="N56" s="78">
        <f>SUM(N52:N55)</f>
        <v>2150</v>
      </c>
      <c r="O56" s="51"/>
      <c r="P56" s="60">
        <f>N56*12/($N$4)</f>
        <v>2150</v>
      </c>
      <c r="Q56" s="60">
        <f>(P56*$N$4)/52</f>
        <v>496.15384615384613</v>
      </c>
      <c r="R56" s="52"/>
    </row>
    <row r="57" spans="9:18" s="1" customFormat="1" x14ac:dyDescent="0.2">
      <c r="I57" s="49"/>
      <c r="J57" s="79"/>
      <c r="K57" s="70"/>
      <c r="L57" s="70"/>
      <c r="M57" s="70"/>
      <c r="N57" s="80"/>
      <c r="O57" s="51"/>
      <c r="P57" s="61"/>
      <c r="Q57" s="61"/>
      <c r="R57" s="52"/>
    </row>
    <row r="58" spans="9:18" s="1" customFormat="1" ht="15" x14ac:dyDescent="0.2">
      <c r="I58" s="49"/>
      <c r="J58" s="74" t="s">
        <v>18</v>
      </c>
      <c r="K58" s="70"/>
      <c r="L58" s="70"/>
      <c r="M58" s="70"/>
      <c r="N58" s="68" t="s">
        <v>53</v>
      </c>
      <c r="O58" s="51"/>
      <c r="P58" s="61"/>
      <c r="Q58" s="61"/>
      <c r="R58" s="52"/>
    </row>
    <row r="59" spans="9:18" s="1" customFormat="1" x14ac:dyDescent="0.2">
      <c r="I59" s="49"/>
      <c r="J59" s="69">
        <v>1</v>
      </c>
      <c r="K59" s="91" t="s">
        <v>43</v>
      </c>
      <c r="L59" s="70"/>
      <c r="M59" s="70"/>
      <c r="N59" s="42">
        <v>500</v>
      </c>
      <c r="O59" s="51"/>
      <c r="P59" s="61"/>
      <c r="Q59" s="61"/>
      <c r="R59" s="52"/>
    </row>
    <row r="60" spans="9:18" s="1" customFormat="1" x14ac:dyDescent="0.2">
      <c r="I60" s="49"/>
      <c r="J60" s="71">
        <f>J59+1</f>
        <v>2</v>
      </c>
      <c r="K60" s="92" t="s">
        <v>35</v>
      </c>
      <c r="L60" s="72"/>
      <c r="M60" s="72"/>
      <c r="N60" s="42">
        <v>50</v>
      </c>
      <c r="O60" s="51"/>
      <c r="P60" s="61"/>
      <c r="Q60" s="61"/>
      <c r="R60" s="52"/>
    </row>
    <row r="61" spans="9:18" s="1" customFormat="1" x14ac:dyDescent="0.2">
      <c r="I61" s="49"/>
      <c r="J61" s="69">
        <f t="shared" ref="J61:J71" si="3">J60+1</f>
        <v>3</v>
      </c>
      <c r="K61" s="91" t="s">
        <v>24</v>
      </c>
      <c r="L61" s="70"/>
      <c r="M61" s="70"/>
      <c r="N61" s="42">
        <v>300</v>
      </c>
      <c r="O61" s="51"/>
      <c r="P61" s="61"/>
      <c r="Q61" s="61"/>
      <c r="R61" s="52"/>
    </row>
    <row r="62" spans="9:18" s="1" customFormat="1" x14ac:dyDescent="0.2">
      <c r="I62" s="49"/>
      <c r="J62" s="71">
        <f t="shared" si="3"/>
        <v>4</v>
      </c>
      <c r="K62" s="92" t="s">
        <v>22</v>
      </c>
      <c r="L62" s="72"/>
      <c r="M62" s="72"/>
      <c r="N62" s="42">
        <v>0</v>
      </c>
      <c r="O62" s="51"/>
      <c r="P62" s="61"/>
      <c r="Q62" s="61"/>
      <c r="R62" s="52"/>
    </row>
    <row r="63" spans="9:18" s="1" customFormat="1" x14ac:dyDescent="0.2">
      <c r="I63" s="49"/>
      <c r="J63" s="69">
        <f t="shared" si="3"/>
        <v>5</v>
      </c>
      <c r="K63" s="91" t="s">
        <v>21</v>
      </c>
      <c r="L63" s="70"/>
      <c r="M63" s="70"/>
      <c r="N63" s="42">
        <v>150</v>
      </c>
      <c r="O63" s="51"/>
      <c r="P63" s="61"/>
      <c r="Q63" s="61"/>
      <c r="R63" s="52"/>
    </row>
    <row r="64" spans="9:18" s="1" customFormat="1" x14ac:dyDescent="0.2">
      <c r="I64" s="49"/>
      <c r="J64" s="71">
        <f t="shared" si="3"/>
        <v>6</v>
      </c>
      <c r="K64" s="92" t="s">
        <v>6</v>
      </c>
      <c r="L64" s="72"/>
      <c r="M64" s="72"/>
      <c r="N64" s="42">
        <v>200</v>
      </c>
      <c r="O64" s="51"/>
      <c r="P64" s="61"/>
      <c r="Q64" s="61"/>
      <c r="R64" s="52"/>
    </row>
    <row r="65" spans="9:18" s="1" customFormat="1" x14ac:dyDescent="0.2">
      <c r="I65" s="49"/>
      <c r="J65" s="69">
        <f t="shared" si="3"/>
        <v>7</v>
      </c>
      <c r="K65" s="91" t="s">
        <v>19</v>
      </c>
      <c r="L65" s="70"/>
      <c r="M65" s="70"/>
      <c r="N65" s="42">
        <v>100</v>
      </c>
      <c r="O65" s="51"/>
      <c r="P65" s="61"/>
      <c r="Q65" s="61"/>
      <c r="R65" s="52"/>
    </row>
    <row r="66" spans="9:18" s="1" customFormat="1" x14ac:dyDescent="0.2">
      <c r="I66" s="49"/>
      <c r="J66" s="71">
        <f t="shared" si="3"/>
        <v>8</v>
      </c>
      <c r="K66" s="92" t="s">
        <v>44</v>
      </c>
      <c r="L66" s="72"/>
      <c r="M66" s="72"/>
      <c r="N66" s="42">
        <v>150</v>
      </c>
      <c r="O66" s="51"/>
      <c r="P66" s="61"/>
      <c r="Q66" s="61"/>
      <c r="R66" s="52"/>
    </row>
    <row r="67" spans="9:18" s="1" customFormat="1" x14ac:dyDescent="0.2">
      <c r="I67" s="49"/>
      <c r="J67" s="69">
        <f t="shared" si="3"/>
        <v>9</v>
      </c>
      <c r="K67" s="91" t="s">
        <v>20</v>
      </c>
      <c r="L67" s="70"/>
      <c r="M67" s="70"/>
      <c r="N67" s="42">
        <v>25</v>
      </c>
      <c r="O67" s="51"/>
      <c r="P67" s="61"/>
      <c r="Q67" s="61"/>
      <c r="R67" s="52"/>
    </row>
    <row r="68" spans="9:18" s="1" customFormat="1" x14ac:dyDescent="0.2">
      <c r="I68" s="49"/>
      <c r="J68" s="71">
        <f t="shared" si="3"/>
        <v>10</v>
      </c>
      <c r="K68" s="92" t="s">
        <v>23</v>
      </c>
      <c r="L68" s="72"/>
      <c r="M68" s="72"/>
      <c r="N68" s="42">
        <v>300</v>
      </c>
      <c r="O68" s="51"/>
      <c r="P68" s="61"/>
      <c r="Q68" s="61"/>
      <c r="R68" s="52"/>
    </row>
    <row r="69" spans="9:18" s="1" customFormat="1" x14ac:dyDescent="0.2">
      <c r="I69" s="49"/>
      <c r="J69" s="69">
        <f t="shared" si="3"/>
        <v>11</v>
      </c>
      <c r="K69" s="91" t="s">
        <v>56</v>
      </c>
      <c r="L69" s="70"/>
      <c r="M69" s="70"/>
      <c r="N69" s="42">
        <v>0</v>
      </c>
      <c r="O69" s="51"/>
      <c r="P69" s="61"/>
      <c r="Q69" s="61"/>
      <c r="R69" s="52"/>
    </row>
    <row r="70" spans="9:18" s="1" customFormat="1" x14ac:dyDescent="0.2">
      <c r="I70" s="49"/>
      <c r="J70" s="71">
        <f t="shared" si="3"/>
        <v>12</v>
      </c>
      <c r="K70" s="94" t="s">
        <v>111</v>
      </c>
      <c r="L70" s="72"/>
      <c r="M70" s="72"/>
      <c r="N70" s="42">
        <v>500</v>
      </c>
      <c r="O70" s="51"/>
      <c r="P70" s="61"/>
      <c r="Q70" s="61"/>
      <c r="R70" s="52"/>
    </row>
    <row r="71" spans="9:18" s="1" customFormat="1" x14ac:dyDescent="0.2">
      <c r="I71" s="49"/>
      <c r="J71" s="69">
        <f t="shared" si="3"/>
        <v>13</v>
      </c>
      <c r="K71" s="91" t="s">
        <v>68</v>
      </c>
      <c r="L71" s="70"/>
      <c r="M71" s="70"/>
      <c r="N71" s="42">
        <v>200</v>
      </c>
      <c r="O71" s="51"/>
      <c r="P71" s="56" t="s">
        <v>34</v>
      </c>
      <c r="Q71" s="56" t="s">
        <v>73</v>
      </c>
      <c r="R71" s="52"/>
    </row>
    <row r="72" spans="9:18" s="1" customFormat="1" x14ac:dyDescent="0.2">
      <c r="I72" s="49"/>
      <c r="J72" s="76" t="s">
        <v>25</v>
      </c>
      <c r="K72" s="77"/>
      <c r="L72" s="77"/>
      <c r="M72" s="77"/>
      <c r="N72" s="78">
        <f>SUM(N59:N71)</f>
        <v>2475</v>
      </c>
      <c r="O72" s="51"/>
      <c r="P72" s="60">
        <f>N72*12/($N$4)</f>
        <v>2475</v>
      </c>
      <c r="Q72" s="60">
        <f>(P72*$N$4)/52</f>
        <v>571.15384615384619</v>
      </c>
      <c r="R72" s="52"/>
    </row>
    <row r="73" spans="9:18" s="1" customFormat="1" x14ac:dyDescent="0.2">
      <c r="I73" s="49"/>
      <c r="J73" s="79"/>
      <c r="K73" s="70"/>
      <c r="L73" s="70"/>
      <c r="M73" s="70"/>
      <c r="N73" s="80"/>
      <c r="O73" s="51"/>
      <c r="P73" s="61"/>
      <c r="Q73" s="61"/>
      <c r="R73" s="52"/>
    </row>
    <row r="74" spans="9:18" s="1" customFormat="1" ht="15" x14ac:dyDescent="0.2">
      <c r="I74" s="49"/>
      <c r="J74" s="74" t="s">
        <v>61</v>
      </c>
      <c r="K74" s="70"/>
      <c r="L74" s="70"/>
      <c r="M74" s="70"/>
      <c r="N74" s="68" t="s">
        <v>53</v>
      </c>
      <c r="O74" s="51"/>
      <c r="P74" s="61"/>
      <c r="Q74" s="61"/>
      <c r="R74" s="52"/>
    </row>
    <row r="75" spans="9:18" s="1" customFormat="1" x14ac:dyDescent="0.2">
      <c r="I75" s="49"/>
      <c r="J75" s="69">
        <v>1</v>
      </c>
      <c r="K75" s="91" t="s">
        <v>62</v>
      </c>
      <c r="L75" s="70"/>
      <c r="M75" s="70"/>
      <c r="N75" s="42">
        <v>300</v>
      </c>
      <c r="O75" s="51"/>
      <c r="P75" s="61"/>
      <c r="Q75" s="61"/>
      <c r="R75" s="52"/>
    </row>
    <row r="76" spans="9:18" s="1" customFormat="1" x14ac:dyDescent="0.2">
      <c r="I76" s="49"/>
      <c r="J76" s="71">
        <f>J75+1</f>
        <v>2</v>
      </c>
      <c r="K76" s="92" t="s">
        <v>63</v>
      </c>
      <c r="L76" s="72"/>
      <c r="M76" s="72"/>
      <c r="N76" s="42">
        <v>250</v>
      </c>
      <c r="O76" s="51"/>
      <c r="P76" s="61"/>
      <c r="Q76" s="61"/>
      <c r="R76" s="52"/>
    </row>
    <row r="77" spans="9:18" s="1" customFormat="1" x14ac:dyDescent="0.2">
      <c r="I77" s="49"/>
      <c r="J77" s="69">
        <f>J76+1</f>
        <v>3</v>
      </c>
      <c r="K77" s="95" t="s">
        <v>64</v>
      </c>
      <c r="L77" s="70"/>
      <c r="M77" s="70"/>
      <c r="N77" s="42">
        <v>250</v>
      </c>
      <c r="O77" s="51"/>
      <c r="P77" s="56" t="s">
        <v>34</v>
      </c>
      <c r="Q77" s="56" t="s">
        <v>73</v>
      </c>
      <c r="R77" s="52"/>
    </row>
    <row r="78" spans="9:18" s="1" customFormat="1" x14ac:dyDescent="0.2">
      <c r="I78" s="49"/>
      <c r="J78" s="76" t="s">
        <v>26</v>
      </c>
      <c r="K78" s="77"/>
      <c r="L78" s="77"/>
      <c r="M78" s="77"/>
      <c r="N78" s="78">
        <f>SUM(N75:N77)</f>
        <v>800</v>
      </c>
      <c r="O78" s="51"/>
      <c r="P78" s="60">
        <f>N78*12/($N$4)</f>
        <v>800</v>
      </c>
      <c r="Q78" s="60">
        <f>(P78*$N$4)/52</f>
        <v>184.61538461538461</v>
      </c>
      <c r="R78" s="52"/>
    </row>
    <row r="79" spans="9:18" s="1" customFormat="1" ht="14.25" x14ac:dyDescent="0.2">
      <c r="I79" s="49"/>
      <c r="J79" s="66"/>
      <c r="K79" s="54"/>
      <c r="L79" s="54"/>
      <c r="M79" s="54"/>
      <c r="N79" s="81"/>
      <c r="O79" s="51"/>
      <c r="P79" s="61"/>
      <c r="Q79" s="61"/>
      <c r="R79" s="52"/>
    </row>
    <row r="80" spans="9:18" s="1" customFormat="1" ht="15" x14ac:dyDescent="0.25">
      <c r="I80" s="49"/>
      <c r="J80" s="53" t="s">
        <v>37</v>
      </c>
      <c r="K80" s="54"/>
      <c r="L80" s="54"/>
      <c r="M80" s="54"/>
      <c r="N80" s="68" t="s">
        <v>53</v>
      </c>
      <c r="O80" s="51"/>
      <c r="P80" s="61"/>
      <c r="Q80" s="61"/>
      <c r="R80" s="52"/>
    </row>
    <row r="81" spans="9:18" s="1" customFormat="1" x14ac:dyDescent="0.2">
      <c r="I81" s="49"/>
      <c r="J81" s="69">
        <v>1</v>
      </c>
      <c r="K81" s="91" t="s">
        <v>100</v>
      </c>
      <c r="L81" s="70"/>
      <c r="M81" s="70"/>
      <c r="N81" s="42">
        <v>2500</v>
      </c>
      <c r="O81" s="51"/>
      <c r="P81" s="61"/>
      <c r="Q81" s="61"/>
      <c r="R81" s="52"/>
    </row>
    <row r="82" spans="9:18" s="1" customFormat="1" x14ac:dyDescent="0.2">
      <c r="I82" s="49"/>
      <c r="J82" s="71">
        <v>2</v>
      </c>
      <c r="K82" s="92" t="s">
        <v>57</v>
      </c>
      <c r="L82" s="72"/>
      <c r="M82" s="72"/>
      <c r="N82" s="42">
        <v>250</v>
      </c>
      <c r="O82" s="51"/>
      <c r="P82" s="61"/>
      <c r="Q82" s="61"/>
      <c r="R82" s="52"/>
    </row>
    <row r="83" spans="9:18" s="1" customFormat="1" x14ac:dyDescent="0.2">
      <c r="I83" s="49"/>
      <c r="J83" s="69">
        <v>3</v>
      </c>
      <c r="K83" s="91" t="s">
        <v>38</v>
      </c>
      <c r="L83" s="70"/>
      <c r="M83" s="70"/>
      <c r="N83" s="42">
        <v>0</v>
      </c>
      <c r="O83" s="51"/>
      <c r="P83" s="61"/>
      <c r="Q83" s="61"/>
      <c r="R83" s="52"/>
    </row>
    <row r="84" spans="9:18" s="1" customFormat="1" x14ac:dyDescent="0.2">
      <c r="I84" s="49"/>
      <c r="J84" s="71">
        <v>4</v>
      </c>
      <c r="K84" s="92" t="s">
        <v>58</v>
      </c>
      <c r="L84" s="72"/>
      <c r="M84" s="72"/>
      <c r="N84" s="42">
        <v>700</v>
      </c>
      <c r="O84" s="51"/>
      <c r="P84" s="61"/>
      <c r="Q84" s="61"/>
      <c r="R84" s="52"/>
    </row>
    <row r="85" spans="9:18" s="1" customFormat="1" x14ac:dyDescent="0.2">
      <c r="I85" s="49"/>
      <c r="J85" s="69">
        <v>5</v>
      </c>
      <c r="K85" s="91" t="s">
        <v>39</v>
      </c>
      <c r="L85" s="70"/>
      <c r="M85" s="70"/>
      <c r="N85" s="42">
        <v>200</v>
      </c>
      <c r="O85" s="51"/>
      <c r="P85" s="61"/>
      <c r="Q85" s="61"/>
      <c r="R85" s="52"/>
    </row>
    <row r="86" spans="9:18" s="1" customFormat="1" x14ac:dyDescent="0.2">
      <c r="I86" s="49"/>
      <c r="J86" s="71">
        <v>6</v>
      </c>
      <c r="K86" s="92" t="s">
        <v>40</v>
      </c>
      <c r="L86" s="72"/>
      <c r="M86" s="72"/>
      <c r="N86" s="42">
        <v>900</v>
      </c>
      <c r="O86" s="51"/>
      <c r="P86" s="61"/>
      <c r="Q86" s="61"/>
      <c r="R86" s="52"/>
    </row>
    <row r="87" spans="9:18" s="1" customFormat="1" x14ac:dyDescent="0.2">
      <c r="I87" s="49"/>
      <c r="J87" s="69">
        <v>7</v>
      </c>
      <c r="K87" s="91" t="s">
        <v>42</v>
      </c>
      <c r="L87" s="70"/>
      <c r="M87" s="70"/>
      <c r="N87" s="42">
        <v>300</v>
      </c>
      <c r="O87" s="51"/>
      <c r="P87" s="56" t="s">
        <v>34</v>
      </c>
      <c r="Q87" s="56" t="s">
        <v>73</v>
      </c>
      <c r="R87" s="52"/>
    </row>
    <row r="88" spans="9:18" s="1" customFormat="1" x14ac:dyDescent="0.2">
      <c r="I88" s="49"/>
      <c r="J88" s="64" t="s">
        <v>28</v>
      </c>
      <c r="K88" s="64"/>
      <c r="L88" s="64"/>
      <c r="M88" s="64"/>
      <c r="N88" s="82">
        <f>SUM(N81:N87)</f>
        <v>4850</v>
      </c>
      <c r="O88" s="51"/>
      <c r="P88" s="60">
        <f>N88*12/($N$4)</f>
        <v>4850</v>
      </c>
      <c r="Q88" s="60">
        <f>(P88*$N$4)/52</f>
        <v>1119.2307692307693</v>
      </c>
      <c r="R88" s="52"/>
    </row>
    <row r="89" spans="9:18" s="1" customFormat="1" x14ac:dyDescent="0.2">
      <c r="I89" s="49"/>
      <c r="J89" s="54"/>
      <c r="K89" s="54"/>
      <c r="L89" s="54"/>
      <c r="M89" s="54"/>
      <c r="N89" s="51"/>
      <c r="O89" s="51"/>
      <c r="P89" s="61"/>
      <c r="Q89" s="61"/>
      <c r="R89" s="52"/>
    </row>
    <row r="90" spans="9:18" s="1" customFormat="1" ht="15" x14ac:dyDescent="0.2">
      <c r="I90" s="49"/>
      <c r="J90" s="74" t="s">
        <v>104</v>
      </c>
      <c r="K90" s="70"/>
      <c r="L90" s="70"/>
      <c r="M90" s="70"/>
      <c r="N90" s="68" t="s">
        <v>53</v>
      </c>
      <c r="O90" s="51"/>
      <c r="P90" s="61"/>
      <c r="Q90" s="61"/>
      <c r="R90" s="52"/>
    </row>
    <row r="91" spans="9:18" s="1" customFormat="1" x14ac:dyDescent="0.2">
      <c r="I91" s="49"/>
      <c r="J91" s="69">
        <v>1</v>
      </c>
      <c r="K91" s="91" t="s">
        <v>101</v>
      </c>
      <c r="L91" s="70"/>
      <c r="M91" s="70"/>
      <c r="N91" s="42">
        <v>500</v>
      </c>
      <c r="O91" s="51"/>
      <c r="P91" s="61"/>
      <c r="Q91" s="61"/>
      <c r="R91" s="52"/>
    </row>
    <row r="92" spans="9:18" s="1" customFormat="1" x14ac:dyDescent="0.2">
      <c r="I92" s="49"/>
      <c r="J92" s="71">
        <v>2</v>
      </c>
      <c r="K92" s="92" t="s">
        <v>102</v>
      </c>
      <c r="L92" s="72"/>
      <c r="M92" s="72"/>
      <c r="N92" s="42">
        <v>200</v>
      </c>
      <c r="O92" s="51"/>
      <c r="P92" s="61"/>
      <c r="Q92" s="61"/>
      <c r="R92" s="52"/>
    </row>
    <row r="93" spans="9:18" s="1" customFormat="1" x14ac:dyDescent="0.2">
      <c r="I93" s="49"/>
      <c r="J93" s="69">
        <v>3</v>
      </c>
      <c r="K93" s="91" t="s">
        <v>103</v>
      </c>
      <c r="L93" s="70"/>
      <c r="M93" s="70"/>
      <c r="N93" s="42">
        <v>0</v>
      </c>
      <c r="O93" s="51"/>
      <c r="P93" s="56" t="s">
        <v>34</v>
      </c>
      <c r="Q93" s="56" t="s">
        <v>73</v>
      </c>
      <c r="R93" s="52"/>
    </row>
    <row r="94" spans="9:18" s="1" customFormat="1" x14ac:dyDescent="0.2">
      <c r="I94" s="49"/>
      <c r="J94" s="76" t="s">
        <v>105</v>
      </c>
      <c r="K94" s="75"/>
      <c r="L94" s="70"/>
      <c r="M94" s="70"/>
      <c r="N94" s="78">
        <f>SUM(N91:N93)</f>
        <v>700</v>
      </c>
      <c r="O94" s="51"/>
      <c r="P94" s="60">
        <f>N94*12/($N$4)</f>
        <v>700</v>
      </c>
      <c r="Q94" s="60">
        <f>(P94*$N$4)/52</f>
        <v>161.53846153846155</v>
      </c>
      <c r="R94" s="52"/>
    </row>
    <row r="95" spans="9:18" s="1" customFormat="1" x14ac:dyDescent="0.2">
      <c r="I95" s="49"/>
      <c r="J95" s="76"/>
      <c r="K95" s="77"/>
      <c r="L95" s="77"/>
      <c r="M95" s="77"/>
      <c r="N95" s="78"/>
      <c r="O95" s="51"/>
      <c r="P95" s="61"/>
      <c r="Q95" s="61"/>
      <c r="R95" s="52"/>
    </row>
    <row r="96" spans="9:18" s="1" customFormat="1" ht="15" x14ac:dyDescent="0.2">
      <c r="I96" s="49"/>
      <c r="J96" s="74" t="s">
        <v>106</v>
      </c>
      <c r="K96" s="70"/>
      <c r="L96" s="70"/>
      <c r="M96" s="70"/>
      <c r="N96" s="68" t="s">
        <v>53</v>
      </c>
      <c r="O96" s="51"/>
      <c r="P96" s="61"/>
      <c r="Q96" s="61"/>
      <c r="R96" s="52"/>
    </row>
    <row r="97" spans="9:18" s="1" customFormat="1" x14ac:dyDescent="0.2">
      <c r="I97" s="49"/>
      <c r="J97" s="69">
        <v>1</v>
      </c>
      <c r="K97" s="91" t="s">
        <v>108</v>
      </c>
      <c r="L97" s="70"/>
      <c r="M97" s="70"/>
      <c r="N97" s="42">
        <v>100</v>
      </c>
      <c r="O97" s="51"/>
      <c r="P97" s="61"/>
      <c r="Q97" s="61"/>
      <c r="R97" s="52"/>
    </row>
    <row r="98" spans="9:18" s="1" customFormat="1" x14ac:dyDescent="0.2">
      <c r="I98" s="49"/>
      <c r="J98" s="71">
        <v>2</v>
      </c>
      <c r="K98" s="92" t="s">
        <v>109</v>
      </c>
      <c r="L98" s="72"/>
      <c r="M98" s="72"/>
      <c r="N98" s="42">
        <v>0</v>
      </c>
      <c r="O98" s="51"/>
      <c r="P98" s="61"/>
      <c r="Q98" s="61"/>
      <c r="R98" s="52"/>
    </row>
    <row r="99" spans="9:18" s="1" customFormat="1" x14ac:dyDescent="0.2">
      <c r="I99" s="49"/>
      <c r="J99" s="69">
        <v>3</v>
      </c>
      <c r="K99" s="91" t="s">
        <v>110</v>
      </c>
      <c r="L99" s="70"/>
      <c r="M99" s="70"/>
      <c r="N99" s="42">
        <v>0</v>
      </c>
      <c r="O99" s="51"/>
      <c r="P99" s="56" t="s">
        <v>34</v>
      </c>
      <c r="Q99" s="56" t="s">
        <v>73</v>
      </c>
      <c r="R99" s="52"/>
    </row>
    <row r="100" spans="9:18" s="1" customFormat="1" x14ac:dyDescent="0.2">
      <c r="I100" s="49"/>
      <c r="J100" s="57" t="s">
        <v>107</v>
      </c>
      <c r="K100" s="58"/>
      <c r="L100" s="58"/>
      <c r="M100" s="58"/>
      <c r="N100" s="78">
        <f>SUM(N97:N99)</f>
        <v>100</v>
      </c>
      <c r="O100" s="51"/>
      <c r="P100" s="60">
        <f>N100*12/($N$4)</f>
        <v>100</v>
      </c>
      <c r="Q100" s="60">
        <f>(P100*$N$4)/52</f>
        <v>23.076923076923077</v>
      </c>
      <c r="R100" s="52"/>
    </row>
    <row r="101" spans="9:18" s="1" customFormat="1" ht="15" x14ac:dyDescent="0.25">
      <c r="I101" s="83"/>
      <c r="J101" s="84"/>
      <c r="K101" s="85"/>
      <c r="L101" s="85"/>
      <c r="M101" s="85"/>
      <c r="N101" s="85"/>
      <c r="O101" s="86"/>
      <c r="P101" s="86"/>
      <c r="Q101" s="86"/>
      <c r="R101" s="87"/>
    </row>
    <row r="102" spans="9:18" s="1" customFormat="1" x14ac:dyDescent="0.2"/>
    <row r="103" spans="9:18" s="1" customFormat="1" x14ac:dyDescent="0.2"/>
    <row r="104" spans="9:18" s="1" customFormat="1" x14ac:dyDescent="0.2"/>
    <row r="105" spans="9:18" s="1" customFormat="1" x14ac:dyDescent="0.2"/>
    <row r="106" spans="9:18" s="1" customFormat="1" x14ac:dyDescent="0.2"/>
    <row r="107" spans="9:18" s="1" customFormat="1" x14ac:dyDescent="0.2"/>
    <row r="108" spans="9:18" s="1" customFormat="1" x14ac:dyDescent="0.2"/>
    <row r="109" spans="9:18" s="1" customFormat="1" x14ac:dyDescent="0.2"/>
    <row r="110" spans="9:18" s="1" customFormat="1" x14ac:dyDescent="0.2"/>
    <row r="111" spans="9:18" s="1" customFormat="1" x14ac:dyDescent="0.2"/>
    <row r="112" spans="9:18"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pans="2:6" s="1" customFormat="1" x14ac:dyDescent="0.2">
      <c r="B289"/>
      <c r="C289"/>
      <c r="D289"/>
      <c r="E289"/>
      <c r="F289"/>
    </row>
  </sheetData>
  <mergeCells count="5">
    <mergeCell ref="J2:N2"/>
    <mergeCell ref="B3:F3"/>
    <mergeCell ref="B4:F4"/>
    <mergeCell ref="B7:D7"/>
    <mergeCell ref="J13:M13"/>
  </mergeCells>
  <printOptions horizontalCentered="1"/>
  <pageMargins left="0.75" right="0.75" top="1" bottom="1" header="0.5" footer="0.5"/>
  <pageSetup scale="80" orientation="portrait"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9CC119-DE5B-4024-A8BC-B1339A9EE593}">
  <dimension ref="A1:BU289"/>
  <sheetViews>
    <sheetView zoomScale="130" zoomScaleNormal="130" workbookViewId="0">
      <selection activeCell="T23" sqref="T23"/>
    </sheetView>
  </sheetViews>
  <sheetFormatPr defaultRowHeight="12.75" x14ac:dyDescent="0.2"/>
  <cols>
    <col min="1" max="1" width="2.5703125" style="1" customWidth="1"/>
    <col min="2" max="2" width="21.85546875" customWidth="1"/>
    <col min="3" max="3" width="7.42578125" customWidth="1"/>
    <col min="4" max="4" width="12.7109375" customWidth="1"/>
    <col min="5" max="5" width="13.85546875" customWidth="1"/>
    <col min="6" max="6" width="13.28515625" bestFit="1" customWidth="1"/>
    <col min="7" max="7" width="11.7109375" style="1" customWidth="1"/>
    <col min="8" max="8" width="3.5703125" style="1" customWidth="1"/>
    <col min="9" max="9" width="3.140625" style="1" customWidth="1"/>
    <col min="10" max="12" width="9.140625" style="1"/>
    <col min="13" max="13" width="13.5703125" style="1" customWidth="1"/>
    <col min="14" max="14" width="9.140625" style="1"/>
    <col min="15" max="15" width="1.7109375" style="1" customWidth="1"/>
    <col min="16" max="17" width="9.140625" style="1"/>
    <col min="18" max="18" width="3.28515625" style="1" customWidth="1"/>
    <col min="19" max="19" width="3.85546875" style="1" customWidth="1"/>
    <col min="20" max="73" width="9.140625" style="1"/>
  </cols>
  <sheetData>
    <row r="1" spans="1:18" x14ac:dyDescent="0.2">
      <c r="B1" s="31"/>
      <c r="C1" s="31"/>
      <c r="D1" s="31"/>
      <c r="E1" s="31"/>
      <c r="F1" s="31"/>
      <c r="G1" s="31"/>
      <c r="H1" s="31"/>
    </row>
    <row r="2" spans="1:18" ht="18" customHeight="1" x14ac:dyDescent="0.25">
      <c r="B2" s="31"/>
      <c r="C2" s="31"/>
      <c r="D2" s="31"/>
      <c r="E2" s="31"/>
      <c r="F2" s="31"/>
      <c r="G2" s="31"/>
      <c r="H2" s="31"/>
      <c r="I2" s="45"/>
      <c r="J2" s="46" t="s">
        <v>98</v>
      </c>
      <c r="K2" s="46"/>
      <c r="L2" s="46"/>
      <c r="M2" s="46"/>
      <c r="N2" s="46"/>
      <c r="O2" s="47"/>
      <c r="P2" s="47"/>
      <c r="Q2" s="47"/>
      <c r="R2" s="48"/>
    </row>
    <row r="3" spans="1:18" ht="20.25" customHeight="1" x14ac:dyDescent="0.45">
      <c r="B3" s="96" t="s">
        <v>113</v>
      </c>
      <c r="C3" s="43"/>
      <c r="D3" s="44"/>
      <c r="E3" s="44"/>
      <c r="F3" s="44"/>
      <c r="G3" s="11"/>
      <c r="H3" s="11"/>
      <c r="I3" s="49"/>
      <c r="J3" s="50" t="s">
        <v>116</v>
      </c>
      <c r="K3" s="51"/>
      <c r="L3" s="51"/>
      <c r="M3" s="51"/>
      <c r="N3" s="16">
        <v>7</v>
      </c>
      <c r="O3" s="51"/>
      <c r="P3" s="51"/>
      <c r="Q3" s="51"/>
      <c r="R3" s="52"/>
    </row>
    <row r="4" spans="1:18" ht="18.75" x14ac:dyDescent="0.3">
      <c r="B4" s="40" t="s">
        <v>74</v>
      </c>
      <c r="C4" s="40"/>
      <c r="D4" s="40"/>
      <c r="E4" s="40"/>
      <c r="F4" s="40"/>
      <c r="G4" s="27"/>
      <c r="H4" s="27"/>
      <c r="I4" s="49"/>
      <c r="J4" s="50" t="s">
        <v>114</v>
      </c>
      <c r="K4" s="51"/>
      <c r="L4" s="51"/>
      <c r="M4" s="51"/>
      <c r="N4" s="16">
        <v>12</v>
      </c>
      <c r="O4" s="51"/>
      <c r="P4" s="51"/>
      <c r="Q4" s="51"/>
      <c r="R4" s="52"/>
    </row>
    <row r="5" spans="1:18" x14ac:dyDescent="0.2">
      <c r="B5" s="1"/>
      <c r="C5" s="1"/>
      <c r="D5" s="1"/>
      <c r="E5" s="1"/>
      <c r="F5" s="1"/>
      <c r="I5" s="49"/>
      <c r="J5" s="51"/>
      <c r="K5" s="51"/>
      <c r="L5" s="51"/>
      <c r="M5" s="51"/>
      <c r="N5" s="51"/>
      <c r="O5" s="51"/>
      <c r="P5" s="51"/>
      <c r="Q5" s="51"/>
      <c r="R5" s="52"/>
    </row>
    <row r="6" spans="1:18" ht="18" customHeight="1" x14ac:dyDescent="0.25">
      <c r="A6" s="12"/>
      <c r="B6" s="24" t="s">
        <v>75</v>
      </c>
      <c r="C6" s="24"/>
      <c r="D6" s="24"/>
      <c r="E6" s="25" t="s">
        <v>34</v>
      </c>
      <c r="F6" s="25" t="s">
        <v>73</v>
      </c>
      <c r="G6" s="25" t="s">
        <v>90</v>
      </c>
      <c r="I6" s="49"/>
      <c r="J6" s="53" t="s">
        <v>48</v>
      </c>
      <c r="K6" s="54"/>
      <c r="L6" s="54"/>
      <c r="M6" s="54"/>
      <c r="N6" s="51"/>
      <c r="O6" s="51"/>
      <c r="P6" s="51"/>
      <c r="Q6" s="51"/>
      <c r="R6" s="52"/>
    </row>
    <row r="7" spans="1:18" ht="12.75" customHeight="1" x14ac:dyDescent="0.25">
      <c r="B7" s="41" t="s">
        <v>89</v>
      </c>
      <c r="C7" s="41"/>
      <c r="D7" s="41"/>
      <c r="E7" s="17">
        <f>P11</f>
        <v>10416.666666666666</v>
      </c>
      <c r="F7" s="17">
        <f>Q11</f>
        <v>2403.8461538461538</v>
      </c>
      <c r="G7" s="17">
        <f>F7/$N$3</f>
        <v>343.4065934065934</v>
      </c>
      <c r="I7" s="49"/>
      <c r="J7" s="54"/>
      <c r="K7" s="88" t="s">
        <v>29</v>
      </c>
      <c r="L7" s="54"/>
      <c r="M7" s="54"/>
      <c r="N7" s="16">
        <v>75000</v>
      </c>
      <c r="O7" s="51"/>
      <c r="P7" s="51"/>
      <c r="Q7" s="51"/>
      <c r="R7" s="52"/>
    </row>
    <row r="8" spans="1:18" ht="12.75" customHeight="1" x14ac:dyDescent="0.25">
      <c r="B8" s="28" t="s">
        <v>88</v>
      </c>
      <c r="C8" s="28"/>
      <c r="D8" s="31"/>
      <c r="E8" s="17">
        <f>P14</f>
        <v>15166.666666666666</v>
      </c>
      <c r="F8" s="17">
        <f>Q14</f>
        <v>3500</v>
      </c>
      <c r="G8" s="17">
        <f t="shared" ref="G8:G18" si="0">F8/$N$3</f>
        <v>500</v>
      </c>
      <c r="I8" s="49"/>
      <c r="J8" s="54"/>
      <c r="K8" s="89" t="s">
        <v>30</v>
      </c>
      <c r="L8" s="55"/>
      <c r="M8" s="55"/>
      <c r="N8" s="16">
        <v>0</v>
      </c>
      <c r="O8" s="51"/>
      <c r="P8" s="51"/>
      <c r="Q8" s="51"/>
      <c r="R8" s="52"/>
    </row>
    <row r="9" spans="1:18" ht="12.75" customHeight="1" x14ac:dyDescent="0.25">
      <c r="B9" s="18" t="s">
        <v>0</v>
      </c>
      <c r="C9" s="18"/>
      <c r="E9" s="17">
        <f>$N$15*('Break-Even Worksheet (Sample 2)'!E7+'Break-Even Worksheet (Sample 2)'!E8)</f>
        <v>3837.4999999999995</v>
      </c>
      <c r="F9" s="17">
        <f>$N$15*('Break-Even Worksheet (Sample 2)'!F7+'Break-Even Worksheet (Sample 2)'!F8)</f>
        <v>885.57692307692309</v>
      </c>
      <c r="G9" s="17">
        <f t="shared" si="0"/>
        <v>126.51098901098901</v>
      </c>
      <c r="I9" s="49"/>
      <c r="J9" s="54"/>
      <c r="K9" s="88" t="s">
        <v>91</v>
      </c>
      <c r="L9" s="54"/>
      <c r="M9" s="54"/>
      <c r="N9" s="16">
        <v>50000</v>
      </c>
      <c r="O9" s="51"/>
      <c r="P9" s="51"/>
      <c r="Q9" s="51"/>
      <c r="R9" s="52"/>
    </row>
    <row r="10" spans="1:18" ht="12.75" customHeight="1" x14ac:dyDescent="0.25">
      <c r="B10" s="18" t="s">
        <v>47</v>
      </c>
      <c r="C10" s="18"/>
      <c r="D10" s="19"/>
      <c r="E10" s="17">
        <f>N37</f>
        <v>1200</v>
      </c>
      <c r="F10" s="17">
        <f>Q37</f>
        <v>276.92307692307691</v>
      </c>
      <c r="G10" s="17">
        <f t="shared" si="0"/>
        <v>39.560439560439555</v>
      </c>
      <c r="I10" s="49"/>
      <c r="J10" s="54"/>
      <c r="K10" s="89" t="s">
        <v>99</v>
      </c>
      <c r="L10" s="55"/>
      <c r="M10" s="55"/>
      <c r="N10" s="16">
        <v>0</v>
      </c>
      <c r="O10" s="51"/>
      <c r="P10" s="56" t="s">
        <v>34</v>
      </c>
      <c r="Q10" s="56" t="s">
        <v>73</v>
      </c>
      <c r="R10" s="52"/>
    </row>
    <row r="11" spans="1:18" ht="12.75" customHeight="1" x14ac:dyDescent="0.25">
      <c r="B11" s="18" t="s">
        <v>97</v>
      </c>
      <c r="C11" s="18"/>
      <c r="D11" s="19"/>
      <c r="E11" s="17">
        <f>N42</f>
        <v>0</v>
      </c>
      <c r="F11" s="17">
        <f>Q42</f>
        <v>0</v>
      </c>
      <c r="G11" s="17">
        <f t="shared" si="0"/>
        <v>0</v>
      </c>
      <c r="I11" s="49"/>
      <c r="J11" s="57" t="s">
        <v>45</v>
      </c>
      <c r="K11" s="58"/>
      <c r="L11" s="58"/>
      <c r="M11" s="58"/>
      <c r="N11" s="59">
        <f>SUM(N7:N10)</f>
        <v>125000</v>
      </c>
      <c r="O11" s="51"/>
      <c r="P11" s="60">
        <f>N11/$N$4</f>
        <v>10416.666666666666</v>
      </c>
      <c r="Q11" s="60">
        <f>N11/52</f>
        <v>2403.8461538461538</v>
      </c>
      <c r="R11" s="52"/>
    </row>
    <row r="12" spans="1:18" ht="12.75" customHeight="1" x14ac:dyDescent="0.25">
      <c r="B12" s="18" t="s">
        <v>87</v>
      </c>
      <c r="C12" s="18"/>
      <c r="D12" s="19"/>
      <c r="E12" s="17">
        <f>N49</f>
        <v>750</v>
      </c>
      <c r="F12" s="17">
        <f>Q49</f>
        <v>173.07692307692307</v>
      </c>
      <c r="G12" s="17">
        <f t="shared" si="0"/>
        <v>24.725274725274723</v>
      </c>
      <c r="I12" s="49"/>
      <c r="J12" s="51"/>
      <c r="K12" s="51"/>
      <c r="L12" s="51"/>
      <c r="M12" s="51"/>
      <c r="N12" s="51"/>
      <c r="O12" s="51"/>
      <c r="P12" s="61"/>
      <c r="Q12" s="61"/>
      <c r="R12" s="52"/>
    </row>
    <row r="13" spans="1:18" ht="12.75" customHeight="1" x14ac:dyDescent="0.25">
      <c r="B13" s="18" t="s">
        <v>1</v>
      </c>
      <c r="C13" s="18"/>
      <c r="D13" s="19"/>
      <c r="E13" s="17">
        <f>N56</f>
        <v>2150</v>
      </c>
      <c r="F13" s="17">
        <f>Q56</f>
        <v>496.15384615384613</v>
      </c>
      <c r="G13" s="17">
        <f t="shared" si="0"/>
        <v>70.879120879120876</v>
      </c>
      <c r="I13" s="49"/>
      <c r="J13" s="62" t="s">
        <v>94</v>
      </c>
      <c r="K13" s="63"/>
      <c r="L13" s="63"/>
      <c r="M13" s="63"/>
      <c r="N13" s="51"/>
      <c r="O13" s="51"/>
      <c r="P13" s="56" t="s">
        <v>34</v>
      </c>
      <c r="Q13" s="56" t="s">
        <v>73</v>
      </c>
      <c r="R13" s="52"/>
    </row>
    <row r="14" spans="1:18" ht="12.75" customHeight="1" x14ac:dyDescent="0.25">
      <c r="B14" s="18" t="s">
        <v>86</v>
      </c>
      <c r="C14" s="18"/>
      <c r="D14" s="19"/>
      <c r="E14" s="17">
        <f>N72</f>
        <v>1825</v>
      </c>
      <c r="F14" s="17">
        <f>Q72</f>
        <v>421.15384615384613</v>
      </c>
      <c r="G14" s="17">
        <f t="shared" si="0"/>
        <v>60.164835164835161</v>
      </c>
      <c r="I14" s="49"/>
      <c r="J14" s="51"/>
      <c r="K14" s="90" t="s">
        <v>115</v>
      </c>
      <c r="L14" s="51"/>
      <c r="M14" s="51"/>
      <c r="N14" s="16">
        <v>500</v>
      </c>
      <c r="O14" s="51"/>
      <c r="P14" s="60">
        <f>N14*(N3*52)/N4</f>
        <v>15166.666666666666</v>
      </c>
      <c r="Q14" s="60">
        <f>N3*N14</f>
        <v>3500</v>
      </c>
      <c r="R14" s="52"/>
    </row>
    <row r="15" spans="1:18" ht="12.75" customHeight="1" x14ac:dyDescent="0.25">
      <c r="B15" s="18" t="s">
        <v>61</v>
      </c>
      <c r="C15" s="18"/>
      <c r="D15" s="19"/>
      <c r="E15" s="17">
        <f>N78</f>
        <v>800</v>
      </c>
      <c r="F15" s="17">
        <f t="shared" ref="F15" si="1">E15/12</f>
        <v>66.666666666666671</v>
      </c>
      <c r="G15" s="17">
        <f t="shared" si="0"/>
        <v>9.5238095238095237</v>
      </c>
      <c r="I15" s="49"/>
      <c r="J15" s="51"/>
      <c r="K15" s="89" t="s">
        <v>96</v>
      </c>
      <c r="L15" s="55"/>
      <c r="M15" s="55"/>
      <c r="N15" s="39">
        <v>0.15</v>
      </c>
      <c r="O15" s="51"/>
      <c r="P15" s="61"/>
      <c r="Q15" s="61"/>
      <c r="R15" s="52"/>
    </row>
    <row r="16" spans="1:18" ht="12.75" customHeight="1" x14ac:dyDescent="0.25">
      <c r="B16" s="18" t="s">
        <v>27</v>
      </c>
      <c r="C16" s="18"/>
      <c r="D16" s="19"/>
      <c r="E16" s="17">
        <f>N88</f>
        <v>0</v>
      </c>
      <c r="F16" s="17">
        <f>Q88</f>
        <v>0</v>
      </c>
      <c r="G16" s="17">
        <f t="shared" si="0"/>
        <v>0</v>
      </c>
      <c r="I16" s="49"/>
      <c r="J16" s="51"/>
      <c r="K16" s="51"/>
      <c r="L16" s="51"/>
      <c r="M16" s="51"/>
      <c r="N16" s="51"/>
      <c r="O16" s="51"/>
      <c r="P16" s="61"/>
      <c r="Q16" s="61"/>
      <c r="R16" s="52"/>
    </row>
    <row r="17" spans="2:18" ht="12.75" customHeight="1" x14ac:dyDescent="0.25">
      <c r="B17" s="18" t="s">
        <v>104</v>
      </c>
      <c r="C17" s="18"/>
      <c r="D17" s="19"/>
      <c r="E17" s="17">
        <f>N94</f>
        <v>0</v>
      </c>
      <c r="F17" s="17">
        <f>Q94</f>
        <v>0</v>
      </c>
      <c r="G17" s="17">
        <f t="shared" si="0"/>
        <v>0</v>
      </c>
      <c r="I17" s="49"/>
      <c r="J17" s="53" t="s">
        <v>41</v>
      </c>
      <c r="K17" s="54"/>
      <c r="L17" s="54"/>
      <c r="M17" s="54"/>
      <c r="N17" s="54"/>
      <c r="O17" s="51"/>
      <c r="P17" s="61"/>
      <c r="Q17" s="61"/>
      <c r="R17" s="52"/>
    </row>
    <row r="18" spans="2:18" ht="12.75" customHeight="1" x14ac:dyDescent="0.25">
      <c r="B18" s="18" t="s">
        <v>66</v>
      </c>
      <c r="C18" s="18"/>
      <c r="D18" s="19"/>
      <c r="E18" s="17">
        <f>N100</f>
        <v>100</v>
      </c>
      <c r="F18" s="17">
        <f>Q100</f>
        <v>23.076923076923077</v>
      </c>
      <c r="G18" s="17">
        <f t="shared" si="0"/>
        <v>3.2967032967032965</v>
      </c>
      <c r="I18" s="49"/>
      <c r="J18" s="54"/>
      <c r="K18" s="88" t="s">
        <v>83</v>
      </c>
      <c r="L18" s="54"/>
      <c r="M18" s="54"/>
      <c r="N18" s="15">
        <v>0.26</v>
      </c>
      <c r="O18" s="51"/>
      <c r="P18" s="61"/>
      <c r="Q18" s="61"/>
      <c r="R18" s="52"/>
    </row>
    <row r="19" spans="2:18" ht="15.75" customHeight="1" thickBot="1" x14ac:dyDescent="0.3">
      <c r="B19" s="19"/>
      <c r="C19" s="19"/>
      <c r="D19" s="19"/>
      <c r="E19" s="20">
        <f>SUM(E7:E18)</f>
        <v>36245.833333333328</v>
      </c>
      <c r="F19" s="20">
        <f>SUM(F7:F18)</f>
        <v>8246.4743589743593</v>
      </c>
      <c r="G19" s="20">
        <f>SUM(G7:G18)</f>
        <v>1178.0677655677657</v>
      </c>
      <c r="I19" s="49"/>
      <c r="J19" s="54"/>
      <c r="K19" s="89" t="s">
        <v>93</v>
      </c>
      <c r="L19" s="55"/>
      <c r="M19" s="55"/>
      <c r="N19" s="15">
        <v>0.04</v>
      </c>
      <c r="O19" s="51"/>
      <c r="P19" s="61"/>
      <c r="Q19" s="61"/>
      <c r="R19" s="52"/>
    </row>
    <row r="20" spans="2:18" ht="12.75" customHeight="1" x14ac:dyDescent="0.25">
      <c r="B20" s="19"/>
      <c r="C20" s="19"/>
      <c r="D20" s="19"/>
      <c r="E20" s="19"/>
      <c r="F20" s="19"/>
      <c r="G20" s="19"/>
      <c r="I20" s="49"/>
      <c r="J20" s="64" t="s">
        <v>65</v>
      </c>
      <c r="K20" s="64"/>
      <c r="L20" s="64"/>
      <c r="M20" s="64"/>
      <c r="N20" s="65">
        <f>SUM(N18:N19)</f>
        <v>0.3</v>
      </c>
      <c r="O20" s="51"/>
      <c r="P20" s="61"/>
      <c r="Q20" s="61"/>
      <c r="R20" s="52"/>
    </row>
    <row r="21" spans="2:18" ht="15.75" x14ac:dyDescent="0.2">
      <c r="B21" s="24" t="s">
        <v>69</v>
      </c>
      <c r="C21" s="24"/>
      <c r="D21" s="24"/>
      <c r="E21" s="25" t="s">
        <v>46</v>
      </c>
      <c r="F21" s="25" t="s">
        <v>70</v>
      </c>
      <c r="G21" s="25" t="s">
        <v>70</v>
      </c>
      <c r="I21" s="49"/>
      <c r="J21" s="51"/>
      <c r="K21" s="51"/>
      <c r="L21" s="51"/>
      <c r="M21" s="51"/>
      <c r="N21" s="51"/>
      <c r="O21" s="51"/>
      <c r="P21" s="61"/>
      <c r="Q21" s="61"/>
      <c r="R21" s="52"/>
    </row>
    <row r="22" spans="2:18" ht="15.75" x14ac:dyDescent="0.25">
      <c r="B22" s="18" t="s">
        <v>41</v>
      </c>
      <c r="C22" s="18"/>
      <c r="D22" s="19"/>
      <c r="E22" s="21">
        <f>N20</f>
        <v>0.3</v>
      </c>
      <c r="F22" s="17">
        <f>SUM($F$27*E22)</f>
        <v>3659.6779699590356</v>
      </c>
      <c r="G22" s="17">
        <f>G27*E22</f>
        <v>522.81113856557658</v>
      </c>
      <c r="I22" s="49"/>
      <c r="J22" s="53" t="s">
        <v>32</v>
      </c>
      <c r="K22" s="54"/>
      <c r="L22" s="54"/>
      <c r="M22" s="54"/>
      <c r="N22" s="54"/>
      <c r="O22" s="51"/>
      <c r="P22" s="61"/>
      <c r="Q22" s="61"/>
      <c r="R22" s="52"/>
    </row>
    <row r="23" spans="2:18" s="1" customFormat="1" ht="15.75" x14ac:dyDescent="0.25">
      <c r="B23" s="18" t="s">
        <v>71</v>
      </c>
      <c r="C23" s="18"/>
      <c r="D23" s="19"/>
      <c r="E23" s="21">
        <f>SUM(N23*N24)</f>
        <v>2.4E-2</v>
      </c>
      <c r="F23" s="17">
        <f>SUM($F$27*E23)</f>
        <v>292.77423759672286</v>
      </c>
      <c r="G23" s="17">
        <f>G27*E23</f>
        <v>41.824891085246129</v>
      </c>
      <c r="H23" s="13"/>
      <c r="I23" s="49"/>
      <c r="J23" s="66"/>
      <c r="K23" s="54" t="s">
        <v>60</v>
      </c>
      <c r="L23" s="54"/>
      <c r="M23" s="54"/>
      <c r="N23" s="15">
        <v>0.8</v>
      </c>
      <c r="O23" s="51"/>
      <c r="P23" s="61"/>
      <c r="Q23" s="61"/>
      <c r="R23" s="52"/>
    </row>
    <row r="24" spans="2:18" s="1" customFormat="1" ht="16.5" thickBot="1" x14ac:dyDescent="0.3">
      <c r="B24" s="19"/>
      <c r="C24" s="19"/>
      <c r="D24" s="19"/>
      <c r="E24" s="22">
        <f>SUM(E22:E23)</f>
        <v>0.32400000000000001</v>
      </c>
      <c r="F24" s="23">
        <f>SUM(F22:F23)</f>
        <v>3952.4522075557584</v>
      </c>
      <c r="G24" s="23">
        <f>SUM(G22:G23)</f>
        <v>564.63602965082271</v>
      </c>
      <c r="I24" s="49"/>
      <c r="J24" s="66"/>
      <c r="K24" s="55" t="s">
        <v>59</v>
      </c>
      <c r="L24" s="55"/>
      <c r="M24" s="55"/>
      <c r="N24" s="15">
        <v>0.03</v>
      </c>
      <c r="O24" s="51"/>
      <c r="P24" s="61"/>
      <c r="Q24" s="61"/>
      <c r="R24" s="52"/>
    </row>
    <row r="25" spans="2:18" s="1" customFormat="1" ht="15.75" x14ac:dyDescent="0.25">
      <c r="B25" s="19"/>
      <c r="C25" s="19"/>
      <c r="D25" s="19"/>
      <c r="E25" s="19"/>
      <c r="F25" s="19"/>
      <c r="G25" s="19"/>
      <c r="I25" s="49"/>
      <c r="J25" s="51"/>
      <c r="K25" s="51"/>
      <c r="L25" s="51"/>
      <c r="M25" s="51"/>
      <c r="N25" s="51"/>
      <c r="O25" s="51"/>
      <c r="P25" s="61"/>
      <c r="Q25" s="61"/>
      <c r="R25" s="52"/>
    </row>
    <row r="26" spans="2:18" s="1" customFormat="1" ht="15.75" x14ac:dyDescent="0.25">
      <c r="B26" s="19"/>
      <c r="C26" s="19"/>
      <c r="D26" s="19"/>
      <c r="E26" s="25" t="s">
        <v>34</v>
      </c>
      <c r="F26" s="25" t="s">
        <v>73</v>
      </c>
      <c r="G26" s="25" t="s">
        <v>90</v>
      </c>
      <c r="I26" s="49"/>
      <c r="J26" s="67" t="s">
        <v>47</v>
      </c>
      <c r="K26" s="67"/>
      <c r="L26" s="67"/>
      <c r="M26" s="67"/>
      <c r="N26" s="68" t="s">
        <v>53</v>
      </c>
      <c r="O26" s="51"/>
      <c r="P26" s="61"/>
      <c r="Q26" s="61"/>
      <c r="R26" s="52"/>
    </row>
    <row r="27" spans="2:18" s="1" customFormat="1" ht="15.75" x14ac:dyDescent="0.25">
      <c r="B27" s="19"/>
      <c r="C27" s="18"/>
      <c r="D27" s="38" t="s">
        <v>72</v>
      </c>
      <c r="E27" s="26">
        <f>SUM(F27*(52/12))</f>
        <v>52862.015121630509</v>
      </c>
      <c r="F27" s="32">
        <f>N3*G27</f>
        <v>12198.926566530119</v>
      </c>
      <c r="G27" s="26">
        <f>G19/(1-E24)</f>
        <v>1742.7037952185885</v>
      </c>
      <c r="I27" s="49"/>
      <c r="J27" s="69">
        <v>1</v>
      </c>
      <c r="K27" s="91" t="s">
        <v>52</v>
      </c>
      <c r="L27" s="70"/>
      <c r="M27" s="70"/>
      <c r="N27" s="42">
        <v>0</v>
      </c>
      <c r="O27" s="51"/>
      <c r="P27" s="61"/>
      <c r="Q27" s="61"/>
      <c r="R27" s="52"/>
    </row>
    <row r="28" spans="2:18" s="1" customFormat="1" ht="15.75" x14ac:dyDescent="0.25">
      <c r="C28" s="18"/>
      <c r="D28" s="18"/>
      <c r="I28" s="49"/>
      <c r="J28" s="71">
        <f>J27+1</f>
        <v>2</v>
      </c>
      <c r="K28" s="92" t="s">
        <v>5</v>
      </c>
      <c r="L28" s="72"/>
      <c r="M28" s="72"/>
      <c r="N28" s="42">
        <v>200</v>
      </c>
      <c r="O28" s="51"/>
      <c r="P28" s="61"/>
      <c r="Q28" s="61"/>
      <c r="R28" s="52"/>
    </row>
    <row r="29" spans="2:18" s="1" customFormat="1" x14ac:dyDescent="0.2">
      <c r="I29" s="49"/>
      <c r="J29" s="69">
        <f t="shared" ref="J29:J36" si="2">J28+1</f>
        <v>3</v>
      </c>
      <c r="K29" s="91" t="s">
        <v>4</v>
      </c>
      <c r="L29" s="70"/>
      <c r="M29" s="70"/>
      <c r="N29" s="42">
        <v>0</v>
      </c>
      <c r="O29" s="51"/>
      <c r="P29" s="61"/>
      <c r="Q29" s="61"/>
      <c r="R29" s="52"/>
    </row>
    <row r="30" spans="2:18" s="1" customFormat="1" x14ac:dyDescent="0.2">
      <c r="B30" s="33"/>
      <c r="C30" s="33"/>
      <c r="D30" s="34"/>
      <c r="E30" s="33"/>
      <c r="F30" s="33"/>
      <c r="I30" s="49"/>
      <c r="J30" s="71">
        <f t="shared" si="2"/>
        <v>4</v>
      </c>
      <c r="K30" s="92" t="s">
        <v>50</v>
      </c>
      <c r="L30" s="72"/>
      <c r="M30" s="72"/>
      <c r="N30" s="42">
        <v>0</v>
      </c>
      <c r="O30" s="51"/>
      <c r="P30" s="61"/>
      <c r="Q30" s="61"/>
      <c r="R30" s="52"/>
    </row>
    <row r="31" spans="2:18" s="1" customFormat="1" x14ac:dyDescent="0.2">
      <c r="B31" s="33"/>
      <c r="C31" s="33"/>
      <c r="D31" s="35"/>
      <c r="E31" s="35"/>
      <c r="F31"/>
      <c r="G31" s="29"/>
      <c r="I31" s="49"/>
      <c r="J31" s="69">
        <f t="shared" si="2"/>
        <v>5</v>
      </c>
      <c r="K31" s="91" t="s">
        <v>49</v>
      </c>
      <c r="L31" s="70"/>
      <c r="M31" s="70"/>
      <c r="N31" s="42">
        <v>250</v>
      </c>
      <c r="O31" s="51"/>
      <c r="P31" s="61"/>
      <c r="Q31" s="61"/>
      <c r="R31" s="52"/>
    </row>
    <row r="32" spans="2:18" s="1" customFormat="1" x14ac:dyDescent="0.2">
      <c r="B32" s="33"/>
      <c r="C32" s="33"/>
      <c r="D32" s="36"/>
      <c r="E32" s="33"/>
      <c r="F32" s="33"/>
      <c r="G32" s="30"/>
      <c r="I32" s="49"/>
      <c r="J32" s="71">
        <f t="shared" si="2"/>
        <v>6</v>
      </c>
      <c r="K32" s="92" t="s">
        <v>84</v>
      </c>
      <c r="L32" s="72"/>
      <c r="M32" s="72"/>
      <c r="N32" s="42">
        <v>150</v>
      </c>
      <c r="O32" s="51"/>
      <c r="P32" s="61"/>
      <c r="Q32" s="61"/>
      <c r="R32" s="52"/>
    </row>
    <row r="33" spans="2:18" s="1" customFormat="1" x14ac:dyDescent="0.2">
      <c r="B33" s="33"/>
      <c r="C33" s="37"/>
      <c r="D33" s="33"/>
      <c r="E33" s="33"/>
      <c r="F33" s="33"/>
      <c r="I33" s="49"/>
      <c r="J33" s="69">
        <f t="shared" si="2"/>
        <v>7</v>
      </c>
      <c r="K33" s="91" t="s">
        <v>51</v>
      </c>
      <c r="L33" s="70"/>
      <c r="M33" s="70"/>
      <c r="N33" s="42">
        <v>0</v>
      </c>
      <c r="O33" s="51"/>
      <c r="P33" s="61"/>
      <c r="Q33" s="61"/>
      <c r="R33" s="52"/>
    </row>
    <row r="34" spans="2:18" s="1" customFormat="1" x14ac:dyDescent="0.2">
      <c r="B34" s="33"/>
      <c r="C34" s="33"/>
      <c r="D34" s="33"/>
      <c r="E34" s="33"/>
      <c r="F34" s="33"/>
      <c r="G34" s="29"/>
      <c r="I34" s="49"/>
      <c r="J34" s="71">
        <f t="shared" si="2"/>
        <v>8</v>
      </c>
      <c r="K34" s="92" t="s">
        <v>6</v>
      </c>
      <c r="L34" s="72"/>
      <c r="M34" s="72"/>
      <c r="N34" s="42">
        <v>300</v>
      </c>
      <c r="O34" s="51"/>
      <c r="P34" s="61"/>
      <c r="Q34" s="61"/>
      <c r="R34" s="52"/>
    </row>
    <row r="35" spans="2:18" s="1" customFormat="1" x14ac:dyDescent="0.2">
      <c r="B35" s="33"/>
      <c r="C35" s="37"/>
      <c r="D35" s="33"/>
      <c r="E35" s="33"/>
      <c r="F35" s="36"/>
      <c r="G35" s="29"/>
      <c r="I35" s="49"/>
      <c r="J35" s="69">
        <f t="shared" si="2"/>
        <v>9</v>
      </c>
      <c r="K35" s="91" t="s">
        <v>33</v>
      </c>
      <c r="L35" s="70"/>
      <c r="M35" s="70"/>
      <c r="N35" s="42">
        <v>250</v>
      </c>
      <c r="O35" s="51"/>
      <c r="P35" s="61"/>
      <c r="Q35" s="61"/>
      <c r="R35" s="52"/>
    </row>
    <row r="36" spans="2:18" s="1" customFormat="1" x14ac:dyDescent="0.2">
      <c r="B36" s="33"/>
      <c r="C36" s="33"/>
      <c r="D36" s="33"/>
      <c r="E36" s="33"/>
      <c r="F36" s="33"/>
      <c r="I36" s="49"/>
      <c r="J36" s="71">
        <f t="shared" si="2"/>
        <v>10</v>
      </c>
      <c r="K36" s="92" t="s">
        <v>3</v>
      </c>
      <c r="L36" s="72"/>
      <c r="M36" s="72"/>
      <c r="N36" s="42">
        <v>50</v>
      </c>
      <c r="O36" s="51"/>
      <c r="P36" s="56" t="s">
        <v>34</v>
      </c>
      <c r="Q36" s="56" t="s">
        <v>73</v>
      </c>
      <c r="R36" s="52"/>
    </row>
    <row r="37" spans="2:18" s="1" customFormat="1" x14ac:dyDescent="0.2">
      <c r="I37" s="49"/>
      <c r="J37" s="57" t="s">
        <v>7</v>
      </c>
      <c r="K37" s="58"/>
      <c r="L37" s="58"/>
      <c r="M37" s="58"/>
      <c r="N37" s="73">
        <f>SUM(N27:N36)</f>
        <v>1200</v>
      </c>
      <c r="O37" s="51"/>
      <c r="P37" s="60">
        <f>N37*12/($N$4)</f>
        <v>1200</v>
      </c>
      <c r="Q37" s="60">
        <f>(P37*$N$4)/52</f>
        <v>276.92307692307691</v>
      </c>
      <c r="R37" s="52"/>
    </row>
    <row r="38" spans="2:18" s="1" customFormat="1" x14ac:dyDescent="0.2">
      <c r="I38" s="49"/>
      <c r="J38" s="54"/>
      <c r="K38" s="54"/>
      <c r="L38" s="54"/>
      <c r="M38" s="54"/>
      <c r="N38" s="54"/>
      <c r="O38" s="51"/>
      <c r="P38" s="61"/>
      <c r="Q38" s="61"/>
      <c r="R38" s="52"/>
    </row>
    <row r="39" spans="2:18" s="1" customFormat="1" ht="15" x14ac:dyDescent="0.2">
      <c r="I39" s="49"/>
      <c r="J39" s="74" t="s">
        <v>10</v>
      </c>
      <c r="K39" s="70"/>
      <c r="L39" s="70"/>
      <c r="M39" s="70"/>
      <c r="N39" s="68" t="s">
        <v>53</v>
      </c>
      <c r="O39" s="51"/>
      <c r="P39" s="61"/>
      <c r="Q39" s="61"/>
      <c r="R39" s="52"/>
    </row>
    <row r="40" spans="2:18" s="1" customFormat="1" x14ac:dyDescent="0.2">
      <c r="I40" s="49"/>
      <c r="J40" s="69">
        <v>1</v>
      </c>
      <c r="K40" s="93" t="s">
        <v>112</v>
      </c>
      <c r="L40" s="70"/>
      <c r="M40" s="70"/>
      <c r="N40" s="42">
        <v>0</v>
      </c>
      <c r="O40" s="51"/>
      <c r="P40" s="61"/>
      <c r="Q40" s="61"/>
      <c r="R40" s="52"/>
    </row>
    <row r="41" spans="2:18" s="1" customFormat="1" x14ac:dyDescent="0.2">
      <c r="I41" s="49"/>
      <c r="J41" s="69">
        <v>2</v>
      </c>
      <c r="K41" s="92" t="s">
        <v>2</v>
      </c>
      <c r="L41" s="72"/>
      <c r="M41" s="72"/>
      <c r="N41" s="42">
        <v>0</v>
      </c>
      <c r="O41" s="51"/>
      <c r="P41" s="56" t="s">
        <v>34</v>
      </c>
      <c r="Q41" s="56" t="s">
        <v>73</v>
      </c>
      <c r="R41" s="52"/>
    </row>
    <row r="42" spans="2:18" s="1" customFormat="1" x14ac:dyDescent="0.2">
      <c r="I42" s="49"/>
      <c r="J42" s="57" t="s">
        <v>8</v>
      </c>
      <c r="K42" s="58"/>
      <c r="L42" s="58"/>
      <c r="M42" s="58"/>
      <c r="N42" s="73">
        <f>SUM(N40:N41)</f>
        <v>0</v>
      </c>
      <c r="O42" s="51"/>
      <c r="P42" s="60">
        <f>N42*12/($N$4)</f>
        <v>0</v>
      </c>
      <c r="Q42" s="60">
        <f>(P42*$N$4)/52</f>
        <v>0</v>
      </c>
      <c r="R42" s="52"/>
    </row>
    <row r="43" spans="2:18" s="1" customFormat="1" x14ac:dyDescent="0.2">
      <c r="I43" s="49"/>
      <c r="J43" s="54"/>
      <c r="K43" s="54"/>
      <c r="L43" s="54"/>
      <c r="M43" s="54"/>
      <c r="N43" s="54"/>
      <c r="O43" s="51"/>
      <c r="P43" s="61"/>
      <c r="Q43" s="61"/>
      <c r="R43" s="52"/>
    </row>
    <row r="44" spans="2:18" s="1" customFormat="1" ht="15" x14ac:dyDescent="0.2">
      <c r="I44" s="49"/>
      <c r="J44" s="74" t="s">
        <v>9</v>
      </c>
      <c r="K44" s="70"/>
      <c r="L44" s="70"/>
      <c r="M44" s="70"/>
      <c r="N44" s="68" t="s">
        <v>53</v>
      </c>
      <c r="O44" s="51"/>
      <c r="P44" s="61"/>
      <c r="Q44" s="61"/>
      <c r="R44" s="52"/>
    </row>
    <row r="45" spans="2:18" s="1" customFormat="1" x14ac:dyDescent="0.2">
      <c r="I45" s="49"/>
      <c r="J45" s="69">
        <v>1</v>
      </c>
      <c r="K45" s="91" t="s">
        <v>36</v>
      </c>
      <c r="L45" s="70"/>
      <c r="M45" s="70"/>
      <c r="N45" s="42">
        <v>500</v>
      </c>
      <c r="O45" s="51"/>
      <c r="P45" s="61"/>
      <c r="Q45" s="61"/>
      <c r="R45" s="52"/>
    </row>
    <row r="46" spans="2:18" s="1" customFormat="1" x14ac:dyDescent="0.2">
      <c r="I46" s="49"/>
      <c r="J46" s="71">
        <f>J45+1</f>
        <v>2</v>
      </c>
      <c r="K46" s="92" t="s">
        <v>11</v>
      </c>
      <c r="L46" s="72"/>
      <c r="M46" s="72"/>
      <c r="N46" s="42">
        <v>0</v>
      </c>
      <c r="O46" s="51"/>
      <c r="P46" s="61"/>
      <c r="Q46" s="61"/>
      <c r="R46" s="52"/>
    </row>
    <row r="47" spans="2:18" s="1" customFormat="1" x14ac:dyDescent="0.2">
      <c r="I47" s="49"/>
      <c r="J47" s="69">
        <f>J46+1</f>
        <v>3</v>
      </c>
      <c r="K47" s="91" t="s">
        <v>31</v>
      </c>
      <c r="L47" s="70"/>
      <c r="M47" s="70"/>
      <c r="N47" s="42">
        <v>250</v>
      </c>
      <c r="O47" s="51"/>
      <c r="P47" s="61"/>
      <c r="Q47" s="61"/>
      <c r="R47" s="52"/>
    </row>
    <row r="48" spans="2:18" s="1" customFormat="1" x14ac:dyDescent="0.2">
      <c r="I48" s="49"/>
      <c r="J48" s="71">
        <f>J47+1</f>
        <v>4</v>
      </c>
      <c r="K48" s="92" t="s">
        <v>54</v>
      </c>
      <c r="L48" s="72"/>
      <c r="M48" s="72"/>
      <c r="N48" s="42">
        <v>0</v>
      </c>
      <c r="O48" s="51"/>
      <c r="P48" s="56" t="s">
        <v>34</v>
      </c>
      <c r="Q48" s="56" t="s">
        <v>73</v>
      </c>
      <c r="R48" s="52"/>
    </row>
    <row r="49" spans="9:18" s="1" customFormat="1" x14ac:dyDescent="0.2">
      <c r="I49" s="49"/>
      <c r="J49" s="76" t="s">
        <v>12</v>
      </c>
      <c r="K49" s="77"/>
      <c r="L49" s="77"/>
      <c r="M49" s="77"/>
      <c r="N49" s="78">
        <f>SUM(N45:N48)</f>
        <v>750</v>
      </c>
      <c r="O49" s="51"/>
      <c r="P49" s="60">
        <f>N49*12/($N$4)</f>
        <v>750</v>
      </c>
      <c r="Q49" s="60">
        <f>(P49*$N$4)/52</f>
        <v>173.07692307692307</v>
      </c>
      <c r="R49" s="52"/>
    </row>
    <row r="50" spans="9:18" s="1" customFormat="1" x14ac:dyDescent="0.2">
      <c r="I50" s="49"/>
      <c r="J50" s="54"/>
      <c r="K50" s="54"/>
      <c r="L50" s="54"/>
      <c r="M50" s="54"/>
      <c r="N50" s="54"/>
      <c r="O50" s="51"/>
      <c r="P50" s="61"/>
      <c r="Q50" s="61"/>
      <c r="R50" s="52"/>
    </row>
    <row r="51" spans="9:18" s="1" customFormat="1" ht="15" x14ac:dyDescent="0.2">
      <c r="I51" s="49"/>
      <c r="J51" s="74" t="s">
        <v>13</v>
      </c>
      <c r="K51" s="70"/>
      <c r="L51" s="70"/>
      <c r="M51" s="70"/>
      <c r="N51" s="68" t="s">
        <v>53</v>
      </c>
      <c r="O51" s="51"/>
      <c r="P51" s="61"/>
      <c r="Q51" s="61"/>
      <c r="R51" s="52"/>
    </row>
    <row r="52" spans="9:18" s="1" customFormat="1" x14ac:dyDescent="0.2">
      <c r="I52" s="49"/>
      <c r="J52" s="69">
        <v>1</v>
      </c>
      <c r="K52" s="91" t="s">
        <v>55</v>
      </c>
      <c r="L52" s="70"/>
      <c r="M52" s="70"/>
      <c r="N52" s="42">
        <v>1200</v>
      </c>
      <c r="O52" s="51"/>
      <c r="P52" s="61"/>
      <c r="Q52" s="61"/>
      <c r="R52" s="52"/>
    </row>
    <row r="53" spans="9:18" s="1" customFormat="1" x14ac:dyDescent="0.2">
      <c r="I53" s="49"/>
      <c r="J53" s="71">
        <f>J52+1</f>
        <v>2</v>
      </c>
      <c r="K53" s="92" t="s">
        <v>16</v>
      </c>
      <c r="L53" s="72"/>
      <c r="M53" s="72"/>
      <c r="N53" s="42">
        <v>400</v>
      </c>
      <c r="O53" s="51"/>
      <c r="P53" s="61"/>
      <c r="Q53" s="61"/>
      <c r="R53" s="52"/>
    </row>
    <row r="54" spans="9:18" s="1" customFormat="1" x14ac:dyDescent="0.2">
      <c r="I54" s="49"/>
      <c r="J54" s="69">
        <f>J53+1</f>
        <v>3</v>
      </c>
      <c r="K54" s="91" t="s">
        <v>14</v>
      </c>
      <c r="L54" s="70"/>
      <c r="M54" s="70"/>
      <c r="N54" s="42">
        <v>350</v>
      </c>
      <c r="O54" s="51"/>
      <c r="P54" s="61"/>
      <c r="Q54" s="61"/>
      <c r="R54" s="52"/>
    </row>
    <row r="55" spans="9:18" s="1" customFormat="1" x14ac:dyDescent="0.2">
      <c r="I55" s="49"/>
      <c r="J55" s="71">
        <f>J54+1</f>
        <v>4</v>
      </c>
      <c r="K55" s="92" t="s">
        <v>15</v>
      </c>
      <c r="L55" s="72"/>
      <c r="M55" s="72"/>
      <c r="N55" s="42">
        <v>200</v>
      </c>
      <c r="O55" s="51"/>
      <c r="P55" s="56" t="s">
        <v>34</v>
      </c>
      <c r="Q55" s="56" t="s">
        <v>73</v>
      </c>
      <c r="R55" s="52"/>
    </row>
    <row r="56" spans="9:18" s="1" customFormat="1" x14ac:dyDescent="0.2">
      <c r="I56" s="49"/>
      <c r="J56" s="76" t="s">
        <v>17</v>
      </c>
      <c r="K56" s="77"/>
      <c r="L56" s="77"/>
      <c r="M56" s="77"/>
      <c r="N56" s="78">
        <f>SUM(N52:N55)</f>
        <v>2150</v>
      </c>
      <c r="O56" s="51"/>
      <c r="P56" s="60">
        <f>N56*12/($N$4)</f>
        <v>2150</v>
      </c>
      <c r="Q56" s="60">
        <f>(P56*$N$4)/52</f>
        <v>496.15384615384613</v>
      </c>
      <c r="R56" s="52"/>
    </row>
    <row r="57" spans="9:18" s="1" customFormat="1" x14ac:dyDescent="0.2">
      <c r="I57" s="49"/>
      <c r="J57" s="79"/>
      <c r="K57" s="70"/>
      <c r="L57" s="70"/>
      <c r="M57" s="70"/>
      <c r="N57" s="80"/>
      <c r="O57" s="51"/>
      <c r="P57" s="61"/>
      <c r="Q57" s="61"/>
      <c r="R57" s="52"/>
    </row>
    <row r="58" spans="9:18" s="1" customFormat="1" ht="15" x14ac:dyDescent="0.2">
      <c r="I58" s="49"/>
      <c r="J58" s="74" t="s">
        <v>18</v>
      </c>
      <c r="K58" s="70"/>
      <c r="L58" s="70"/>
      <c r="M58" s="70"/>
      <c r="N58" s="68" t="s">
        <v>53</v>
      </c>
      <c r="O58" s="51"/>
      <c r="P58" s="61"/>
      <c r="Q58" s="61"/>
      <c r="R58" s="52"/>
    </row>
    <row r="59" spans="9:18" s="1" customFormat="1" x14ac:dyDescent="0.2">
      <c r="I59" s="49"/>
      <c r="J59" s="69">
        <v>1</v>
      </c>
      <c r="K59" s="91" t="s">
        <v>43</v>
      </c>
      <c r="L59" s="70"/>
      <c r="M59" s="70"/>
      <c r="N59" s="42">
        <v>500</v>
      </c>
      <c r="O59" s="51"/>
      <c r="P59" s="61"/>
      <c r="Q59" s="61"/>
      <c r="R59" s="52"/>
    </row>
    <row r="60" spans="9:18" s="1" customFormat="1" x14ac:dyDescent="0.2">
      <c r="I60" s="49"/>
      <c r="J60" s="71">
        <f>J59+1</f>
        <v>2</v>
      </c>
      <c r="K60" s="92" t="s">
        <v>35</v>
      </c>
      <c r="L60" s="72"/>
      <c r="M60" s="72"/>
      <c r="N60" s="42">
        <v>50</v>
      </c>
      <c r="O60" s="51"/>
      <c r="P60" s="61"/>
      <c r="Q60" s="61"/>
      <c r="R60" s="52"/>
    </row>
    <row r="61" spans="9:18" s="1" customFormat="1" x14ac:dyDescent="0.2">
      <c r="I61" s="49"/>
      <c r="J61" s="69">
        <f t="shared" ref="J61:J71" si="3">J60+1</f>
        <v>3</v>
      </c>
      <c r="K61" s="91" t="s">
        <v>24</v>
      </c>
      <c r="L61" s="70"/>
      <c r="M61" s="70"/>
      <c r="N61" s="42">
        <v>300</v>
      </c>
      <c r="O61" s="51"/>
      <c r="P61" s="61"/>
      <c r="Q61" s="61"/>
      <c r="R61" s="52"/>
    </row>
    <row r="62" spans="9:18" s="1" customFormat="1" x14ac:dyDescent="0.2">
      <c r="I62" s="49"/>
      <c r="J62" s="71">
        <f t="shared" si="3"/>
        <v>4</v>
      </c>
      <c r="K62" s="92" t="s">
        <v>22</v>
      </c>
      <c r="L62" s="72"/>
      <c r="M62" s="72"/>
      <c r="N62" s="42">
        <v>0</v>
      </c>
      <c r="O62" s="51"/>
      <c r="P62" s="61"/>
      <c r="Q62" s="61"/>
      <c r="R62" s="52"/>
    </row>
    <row r="63" spans="9:18" s="1" customFormat="1" x14ac:dyDescent="0.2">
      <c r="I63" s="49"/>
      <c r="J63" s="69">
        <f t="shared" si="3"/>
        <v>5</v>
      </c>
      <c r="K63" s="91" t="s">
        <v>21</v>
      </c>
      <c r="L63" s="70"/>
      <c r="M63" s="70"/>
      <c r="N63" s="42">
        <v>150</v>
      </c>
      <c r="O63" s="51"/>
      <c r="P63" s="61"/>
      <c r="Q63" s="61"/>
      <c r="R63" s="52"/>
    </row>
    <row r="64" spans="9:18" s="1" customFormat="1" x14ac:dyDescent="0.2">
      <c r="I64" s="49"/>
      <c r="J64" s="71">
        <f t="shared" si="3"/>
        <v>6</v>
      </c>
      <c r="K64" s="92" t="s">
        <v>6</v>
      </c>
      <c r="L64" s="72"/>
      <c r="M64" s="72"/>
      <c r="N64" s="42">
        <v>100</v>
      </c>
      <c r="O64" s="51"/>
      <c r="P64" s="61"/>
      <c r="Q64" s="61"/>
      <c r="R64" s="52"/>
    </row>
    <row r="65" spans="9:18" s="1" customFormat="1" x14ac:dyDescent="0.2">
      <c r="I65" s="49"/>
      <c r="J65" s="69">
        <f t="shared" si="3"/>
        <v>7</v>
      </c>
      <c r="K65" s="91" t="s">
        <v>19</v>
      </c>
      <c r="L65" s="70"/>
      <c r="M65" s="70"/>
      <c r="N65" s="42">
        <v>100</v>
      </c>
      <c r="O65" s="51"/>
      <c r="P65" s="61"/>
      <c r="Q65" s="61"/>
      <c r="R65" s="52"/>
    </row>
    <row r="66" spans="9:18" s="1" customFormat="1" x14ac:dyDescent="0.2">
      <c r="I66" s="49"/>
      <c r="J66" s="71">
        <f t="shared" si="3"/>
        <v>8</v>
      </c>
      <c r="K66" s="92" t="s">
        <v>44</v>
      </c>
      <c r="L66" s="72"/>
      <c r="M66" s="72"/>
      <c r="N66" s="42">
        <v>150</v>
      </c>
      <c r="O66" s="51"/>
      <c r="P66" s="61"/>
      <c r="Q66" s="61"/>
      <c r="R66" s="52"/>
    </row>
    <row r="67" spans="9:18" s="1" customFormat="1" x14ac:dyDescent="0.2">
      <c r="I67" s="49"/>
      <c r="J67" s="69">
        <f t="shared" si="3"/>
        <v>9</v>
      </c>
      <c r="K67" s="91" t="s">
        <v>20</v>
      </c>
      <c r="L67" s="70"/>
      <c r="M67" s="70"/>
      <c r="N67" s="42">
        <v>25</v>
      </c>
      <c r="O67" s="51"/>
      <c r="P67" s="61"/>
      <c r="Q67" s="61"/>
      <c r="R67" s="52"/>
    </row>
    <row r="68" spans="9:18" s="1" customFormat="1" x14ac:dyDescent="0.2">
      <c r="I68" s="49"/>
      <c r="J68" s="71">
        <f t="shared" si="3"/>
        <v>10</v>
      </c>
      <c r="K68" s="92" t="s">
        <v>23</v>
      </c>
      <c r="L68" s="72"/>
      <c r="M68" s="72"/>
      <c r="N68" s="42">
        <v>300</v>
      </c>
      <c r="O68" s="51"/>
      <c r="P68" s="61"/>
      <c r="Q68" s="61"/>
      <c r="R68" s="52"/>
    </row>
    <row r="69" spans="9:18" s="1" customFormat="1" x14ac:dyDescent="0.2">
      <c r="I69" s="49"/>
      <c r="J69" s="69">
        <f t="shared" si="3"/>
        <v>11</v>
      </c>
      <c r="K69" s="91" t="s">
        <v>56</v>
      </c>
      <c r="L69" s="70"/>
      <c r="M69" s="70"/>
      <c r="N69" s="42">
        <v>0</v>
      </c>
      <c r="O69" s="51"/>
      <c r="P69" s="61"/>
      <c r="Q69" s="61"/>
      <c r="R69" s="52"/>
    </row>
    <row r="70" spans="9:18" s="1" customFormat="1" x14ac:dyDescent="0.2">
      <c r="I70" s="49"/>
      <c r="J70" s="71">
        <f t="shared" si="3"/>
        <v>12</v>
      </c>
      <c r="K70" s="94" t="s">
        <v>111</v>
      </c>
      <c r="L70" s="72"/>
      <c r="M70" s="72"/>
      <c r="N70" s="42">
        <v>150</v>
      </c>
      <c r="O70" s="51"/>
      <c r="P70" s="61"/>
      <c r="Q70" s="61"/>
      <c r="R70" s="52"/>
    </row>
    <row r="71" spans="9:18" s="1" customFormat="1" x14ac:dyDescent="0.2">
      <c r="I71" s="49"/>
      <c r="J71" s="69">
        <f t="shared" si="3"/>
        <v>13</v>
      </c>
      <c r="K71" s="91" t="s">
        <v>68</v>
      </c>
      <c r="L71" s="70"/>
      <c r="M71" s="70"/>
      <c r="N71" s="42">
        <v>0</v>
      </c>
      <c r="O71" s="51"/>
      <c r="P71" s="56" t="s">
        <v>34</v>
      </c>
      <c r="Q71" s="56" t="s">
        <v>73</v>
      </c>
      <c r="R71" s="52"/>
    </row>
    <row r="72" spans="9:18" s="1" customFormat="1" x14ac:dyDescent="0.2">
      <c r="I72" s="49"/>
      <c r="J72" s="76" t="s">
        <v>25</v>
      </c>
      <c r="K72" s="77"/>
      <c r="L72" s="77"/>
      <c r="M72" s="77"/>
      <c r="N72" s="78">
        <f>SUM(N59:N71)</f>
        <v>1825</v>
      </c>
      <c r="O72" s="51"/>
      <c r="P72" s="60">
        <f>N72*12/($N$4)</f>
        <v>1825</v>
      </c>
      <c r="Q72" s="60">
        <f>(P72*$N$4)/52</f>
        <v>421.15384615384613</v>
      </c>
      <c r="R72" s="52"/>
    </row>
    <row r="73" spans="9:18" s="1" customFormat="1" x14ac:dyDescent="0.2">
      <c r="I73" s="49"/>
      <c r="J73" s="79"/>
      <c r="K73" s="70"/>
      <c r="L73" s="70"/>
      <c r="M73" s="70"/>
      <c r="N73" s="80"/>
      <c r="O73" s="51"/>
      <c r="P73" s="61"/>
      <c r="Q73" s="61"/>
      <c r="R73" s="52"/>
    </row>
    <row r="74" spans="9:18" s="1" customFormat="1" ht="15" x14ac:dyDescent="0.2">
      <c r="I74" s="49"/>
      <c r="J74" s="74" t="s">
        <v>61</v>
      </c>
      <c r="K74" s="70"/>
      <c r="L74" s="70"/>
      <c r="M74" s="70"/>
      <c r="N74" s="68" t="s">
        <v>53</v>
      </c>
      <c r="O74" s="51"/>
      <c r="P74" s="61"/>
      <c r="Q74" s="61"/>
      <c r="R74" s="52"/>
    </row>
    <row r="75" spans="9:18" s="1" customFormat="1" x14ac:dyDescent="0.2">
      <c r="I75" s="49"/>
      <c r="J75" s="69">
        <v>1</v>
      </c>
      <c r="K75" s="91" t="s">
        <v>62</v>
      </c>
      <c r="L75" s="70"/>
      <c r="M75" s="70"/>
      <c r="N75" s="42">
        <v>300</v>
      </c>
      <c r="O75" s="51"/>
      <c r="P75" s="61"/>
      <c r="Q75" s="61"/>
      <c r="R75" s="52"/>
    </row>
    <row r="76" spans="9:18" s="1" customFormat="1" x14ac:dyDescent="0.2">
      <c r="I76" s="49"/>
      <c r="J76" s="71">
        <f>J75+1</f>
        <v>2</v>
      </c>
      <c r="K76" s="92" t="s">
        <v>63</v>
      </c>
      <c r="L76" s="72"/>
      <c r="M76" s="72"/>
      <c r="N76" s="42">
        <v>250</v>
      </c>
      <c r="O76" s="51"/>
      <c r="P76" s="61"/>
      <c r="Q76" s="61"/>
      <c r="R76" s="52"/>
    </row>
    <row r="77" spans="9:18" s="1" customFormat="1" x14ac:dyDescent="0.2">
      <c r="I77" s="49"/>
      <c r="J77" s="69">
        <f>J76+1</f>
        <v>3</v>
      </c>
      <c r="K77" s="95" t="s">
        <v>64</v>
      </c>
      <c r="L77" s="70"/>
      <c r="M77" s="70"/>
      <c r="N77" s="42">
        <v>250</v>
      </c>
      <c r="O77" s="51"/>
      <c r="P77" s="56" t="s">
        <v>34</v>
      </c>
      <c r="Q77" s="56" t="s">
        <v>73</v>
      </c>
      <c r="R77" s="52"/>
    </row>
    <row r="78" spans="9:18" s="1" customFormat="1" x14ac:dyDescent="0.2">
      <c r="I78" s="49"/>
      <c r="J78" s="76" t="s">
        <v>26</v>
      </c>
      <c r="K78" s="77"/>
      <c r="L78" s="77"/>
      <c r="M78" s="77"/>
      <c r="N78" s="78">
        <f>SUM(N75:N77)</f>
        <v>800</v>
      </c>
      <c r="O78" s="51"/>
      <c r="P78" s="60">
        <f>N78*12/($N$4)</f>
        <v>800</v>
      </c>
      <c r="Q78" s="60">
        <f>(P78*$N$4)/52</f>
        <v>184.61538461538461</v>
      </c>
      <c r="R78" s="52"/>
    </row>
    <row r="79" spans="9:18" s="1" customFormat="1" ht="14.25" x14ac:dyDescent="0.2">
      <c r="I79" s="49"/>
      <c r="J79" s="66"/>
      <c r="K79" s="54"/>
      <c r="L79" s="54"/>
      <c r="M79" s="54"/>
      <c r="N79" s="81"/>
      <c r="O79" s="51"/>
      <c r="P79" s="61"/>
      <c r="Q79" s="61"/>
      <c r="R79" s="52"/>
    </row>
    <row r="80" spans="9:18" s="1" customFormat="1" ht="15" x14ac:dyDescent="0.25">
      <c r="I80" s="49"/>
      <c r="J80" s="53" t="s">
        <v>37</v>
      </c>
      <c r="K80" s="54"/>
      <c r="L80" s="54"/>
      <c r="M80" s="54"/>
      <c r="N80" s="68" t="s">
        <v>53</v>
      </c>
      <c r="O80" s="51"/>
      <c r="P80" s="61"/>
      <c r="Q80" s="61"/>
      <c r="R80" s="52"/>
    </row>
    <row r="81" spans="9:18" s="1" customFormat="1" x14ac:dyDescent="0.2">
      <c r="I81" s="49"/>
      <c r="J81" s="69">
        <v>1</v>
      </c>
      <c r="K81" s="91" t="s">
        <v>100</v>
      </c>
      <c r="L81" s="70"/>
      <c r="M81" s="70"/>
      <c r="N81" s="42">
        <v>0</v>
      </c>
      <c r="O81" s="51"/>
      <c r="P81" s="61"/>
      <c r="Q81" s="61"/>
      <c r="R81" s="52"/>
    </row>
    <row r="82" spans="9:18" s="1" customFormat="1" x14ac:dyDescent="0.2">
      <c r="I82" s="49"/>
      <c r="J82" s="71">
        <v>2</v>
      </c>
      <c r="K82" s="92" t="s">
        <v>57</v>
      </c>
      <c r="L82" s="72"/>
      <c r="M82" s="72"/>
      <c r="N82" s="42">
        <v>0</v>
      </c>
      <c r="O82" s="51"/>
      <c r="P82" s="61"/>
      <c r="Q82" s="61"/>
      <c r="R82" s="52"/>
    </row>
    <row r="83" spans="9:18" s="1" customFormat="1" x14ac:dyDescent="0.2">
      <c r="I83" s="49"/>
      <c r="J83" s="69">
        <v>3</v>
      </c>
      <c r="K83" s="91" t="s">
        <v>38</v>
      </c>
      <c r="L83" s="70"/>
      <c r="M83" s="70"/>
      <c r="N83" s="42">
        <v>0</v>
      </c>
      <c r="O83" s="51"/>
      <c r="P83" s="61"/>
      <c r="Q83" s="61"/>
      <c r="R83" s="52"/>
    </row>
    <row r="84" spans="9:18" s="1" customFormat="1" x14ac:dyDescent="0.2">
      <c r="I84" s="49"/>
      <c r="J84" s="71">
        <v>4</v>
      </c>
      <c r="K84" s="92" t="s">
        <v>58</v>
      </c>
      <c r="L84" s="72"/>
      <c r="M84" s="72"/>
      <c r="N84" s="42">
        <v>0</v>
      </c>
      <c r="O84" s="51"/>
      <c r="P84" s="61"/>
      <c r="Q84" s="61"/>
      <c r="R84" s="52"/>
    </row>
    <row r="85" spans="9:18" s="1" customFormat="1" x14ac:dyDescent="0.2">
      <c r="I85" s="49"/>
      <c r="J85" s="69">
        <v>5</v>
      </c>
      <c r="K85" s="91" t="s">
        <v>39</v>
      </c>
      <c r="L85" s="70"/>
      <c r="M85" s="70"/>
      <c r="N85" s="42">
        <v>0</v>
      </c>
      <c r="O85" s="51"/>
      <c r="P85" s="61"/>
      <c r="Q85" s="61"/>
      <c r="R85" s="52"/>
    </row>
    <row r="86" spans="9:18" s="1" customFormat="1" x14ac:dyDescent="0.2">
      <c r="I86" s="49"/>
      <c r="J86" s="71">
        <v>6</v>
      </c>
      <c r="K86" s="92" t="s">
        <v>40</v>
      </c>
      <c r="L86" s="72"/>
      <c r="M86" s="72"/>
      <c r="N86" s="42">
        <v>0</v>
      </c>
      <c r="O86" s="51"/>
      <c r="P86" s="61"/>
      <c r="Q86" s="61"/>
      <c r="R86" s="52"/>
    </row>
    <row r="87" spans="9:18" s="1" customFormat="1" x14ac:dyDescent="0.2">
      <c r="I87" s="49"/>
      <c r="J87" s="69">
        <v>7</v>
      </c>
      <c r="K87" s="91" t="s">
        <v>42</v>
      </c>
      <c r="L87" s="70"/>
      <c r="M87" s="70"/>
      <c r="N87" s="42">
        <v>0</v>
      </c>
      <c r="O87" s="51"/>
      <c r="P87" s="56" t="s">
        <v>34</v>
      </c>
      <c r="Q87" s="56" t="s">
        <v>73</v>
      </c>
      <c r="R87" s="52"/>
    </row>
    <row r="88" spans="9:18" s="1" customFormat="1" x14ac:dyDescent="0.2">
      <c r="I88" s="49"/>
      <c r="J88" s="64" t="s">
        <v>28</v>
      </c>
      <c r="K88" s="64"/>
      <c r="L88" s="64"/>
      <c r="M88" s="64"/>
      <c r="N88" s="82">
        <f>SUM(N81:N87)</f>
        <v>0</v>
      </c>
      <c r="O88" s="51"/>
      <c r="P88" s="60">
        <f>N88*12/($N$4)</f>
        <v>0</v>
      </c>
      <c r="Q88" s="60">
        <f>(P88*$N$4)/52</f>
        <v>0</v>
      </c>
      <c r="R88" s="52"/>
    </row>
    <row r="89" spans="9:18" s="1" customFormat="1" x14ac:dyDescent="0.2">
      <c r="I89" s="49"/>
      <c r="J89" s="54"/>
      <c r="K89" s="54"/>
      <c r="L89" s="54"/>
      <c r="M89" s="54"/>
      <c r="N89" s="51"/>
      <c r="O89" s="51"/>
      <c r="P89" s="61"/>
      <c r="Q89" s="61"/>
      <c r="R89" s="52"/>
    </row>
    <row r="90" spans="9:18" s="1" customFormat="1" ht="15" x14ac:dyDescent="0.2">
      <c r="I90" s="49"/>
      <c r="J90" s="74" t="s">
        <v>104</v>
      </c>
      <c r="K90" s="70"/>
      <c r="L90" s="70"/>
      <c r="M90" s="70"/>
      <c r="N90" s="68" t="s">
        <v>53</v>
      </c>
      <c r="O90" s="51"/>
      <c r="P90" s="61"/>
      <c r="Q90" s="61"/>
      <c r="R90" s="52"/>
    </row>
    <row r="91" spans="9:18" s="1" customFormat="1" x14ac:dyDescent="0.2">
      <c r="I91" s="49"/>
      <c r="J91" s="69">
        <v>1</v>
      </c>
      <c r="K91" s="91" t="s">
        <v>101</v>
      </c>
      <c r="L91" s="70"/>
      <c r="M91" s="70"/>
      <c r="N91" s="42">
        <v>0</v>
      </c>
      <c r="O91" s="51"/>
      <c r="P91" s="61"/>
      <c r="Q91" s="61"/>
      <c r="R91" s="52"/>
    </row>
    <row r="92" spans="9:18" s="1" customFormat="1" x14ac:dyDescent="0.2">
      <c r="I92" s="49"/>
      <c r="J92" s="71">
        <v>2</v>
      </c>
      <c r="K92" s="92" t="s">
        <v>102</v>
      </c>
      <c r="L92" s="72"/>
      <c r="M92" s="72"/>
      <c r="N92" s="42">
        <v>0</v>
      </c>
      <c r="O92" s="51"/>
      <c r="P92" s="61"/>
      <c r="Q92" s="61"/>
      <c r="R92" s="52"/>
    </row>
    <row r="93" spans="9:18" s="1" customFormat="1" x14ac:dyDescent="0.2">
      <c r="I93" s="49"/>
      <c r="J93" s="69">
        <v>3</v>
      </c>
      <c r="K93" s="91" t="s">
        <v>103</v>
      </c>
      <c r="L93" s="70"/>
      <c r="M93" s="70"/>
      <c r="N93" s="42">
        <v>0</v>
      </c>
      <c r="O93" s="51"/>
      <c r="P93" s="56" t="s">
        <v>34</v>
      </c>
      <c r="Q93" s="56" t="s">
        <v>73</v>
      </c>
      <c r="R93" s="52"/>
    </row>
    <row r="94" spans="9:18" s="1" customFormat="1" x14ac:dyDescent="0.2">
      <c r="I94" s="49"/>
      <c r="J94" s="76" t="s">
        <v>105</v>
      </c>
      <c r="K94" s="75"/>
      <c r="L94" s="70"/>
      <c r="M94" s="70"/>
      <c r="N94" s="78">
        <f>SUM(N91:N93)</f>
        <v>0</v>
      </c>
      <c r="O94" s="51"/>
      <c r="P94" s="60">
        <f>N94*12/($N$4)</f>
        <v>0</v>
      </c>
      <c r="Q94" s="60">
        <f>(P94*$N$4)/52</f>
        <v>0</v>
      </c>
      <c r="R94" s="52"/>
    </row>
    <row r="95" spans="9:18" s="1" customFormat="1" x14ac:dyDescent="0.2">
      <c r="I95" s="49"/>
      <c r="J95" s="76"/>
      <c r="K95" s="77"/>
      <c r="L95" s="77"/>
      <c r="M95" s="77"/>
      <c r="N95" s="78"/>
      <c r="O95" s="51"/>
      <c r="P95" s="61"/>
      <c r="Q95" s="61"/>
      <c r="R95" s="52"/>
    </row>
    <row r="96" spans="9:18" s="1" customFormat="1" ht="15" x14ac:dyDescent="0.2">
      <c r="I96" s="49"/>
      <c r="J96" s="74" t="s">
        <v>106</v>
      </c>
      <c r="K96" s="70"/>
      <c r="L96" s="70"/>
      <c r="M96" s="70"/>
      <c r="N96" s="68" t="s">
        <v>53</v>
      </c>
      <c r="O96" s="51"/>
      <c r="P96" s="61"/>
      <c r="Q96" s="61"/>
      <c r="R96" s="52"/>
    </row>
    <row r="97" spans="9:18" s="1" customFormat="1" x14ac:dyDescent="0.2">
      <c r="I97" s="49"/>
      <c r="J97" s="69">
        <v>1</v>
      </c>
      <c r="K97" s="91" t="s">
        <v>108</v>
      </c>
      <c r="L97" s="70"/>
      <c r="M97" s="70"/>
      <c r="N97" s="42">
        <v>100</v>
      </c>
      <c r="O97" s="51"/>
      <c r="P97" s="61"/>
      <c r="Q97" s="61"/>
      <c r="R97" s="52"/>
    </row>
    <row r="98" spans="9:18" s="1" customFormat="1" x14ac:dyDescent="0.2">
      <c r="I98" s="49"/>
      <c r="J98" s="71">
        <v>2</v>
      </c>
      <c r="K98" s="92" t="s">
        <v>109</v>
      </c>
      <c r="L98" s="72"/>
      <c r="M98" s="72"/>
      <c r="N98" s="42">
        <v>0</v>
      </c>
      <c r="O98" s="51"/>
      <c r="P98" s="61"/>
      <c r="Q98" s="61"/>
      <c r="R98" s="52"/>
    </row>
    <row r="99" spans="9:18" s="1" customFormat="1" x14ac:dyDescent="0.2">
      <c r="I99" s="49"/>
      <c r="J99" s="69">
        <v>3</v>
      </c>
      <c r="K99" s="91" t="s">
        <v>110</v>
      </c>
      <c r="L99" s="70"/>
      <c r="M99" s="70"/>
      <c r="N99" s="42">
        <v>0</v>
      </c>
      <c r="O99" s="51"/>
      <c r="P99" s="56" t="s">
        <v>34</v>
      </c>
      <c r="Q99" s="56" t="s">
        <v>73</v>
      </c>
      <c r="R99" s="52"/>
    </row>
    <row r="100" spans="9:18" s="1" customFormat="1" x14ac:dyDescent="0.2">
      <c r="I100" s="49"/>
      <c r="J100" s="57" t="s">
        <v>107</v>
      </c>
      <c r="K100" s="58"/>
      <c r="L100" s="58"/>
      <c r="M100" s="58"/>
      <c r="N100" s="78">
        <f>SUM(N97:N99)</f>
        <v>100</v>
      </c>
      <c r="O100" s="51"/>
      <c r="P100" s="60">
        <f>N100*12/($N$4)</f>
        <v>100</v>
      </c>
      <c r="Q100" s="60">
        <f>(P100*$N$4)/52</f>
        <v>23.076923076923077</v>
      </c>
      <c r="R100" s="52"/>
    </row>
    <row r="101" spans="9:18" s="1" customFormat="1" ht="15" x14ac:dyDescent="0.25">
      <c r="I101" s="83"/>
      <c r="J101" s="84"/>
      <c r="K101" s="85"/>
      <c r="L101" s="85"/>
      <c r="M101" s="85"/>
      <c r="N101" s="85"/>
      <c r="O101" s="86"/>
      <c r="P101" s="86"/>
      <c r="Q101" s="86"/>
      <c r="R101" s="87"/>
    </row>
    <row r="102" spans="9:18" s="1" customFormat="1" x14ac:dyDescent="0.2"/>
    <row r="103" spans="9:18" s="1" customFormat="1" x14ac:dyDescent="0.2"/>
    <row r="104" spans="9:18" s="1" customFormat="1" x14ac:dyDescent="0.2"/>
    <row r="105" spans="9:18" s="1" customFormat="1" x14ac:dyDescent="0.2"/>
    <row r="106" spans="9:18" s="1" customFormat="1" x14ac:dyDescent="0.2"/>
    <row r="107" spans="9:18" s="1" customFormat="1" x14ac:dyDescent="0.2"/>
    <row r="108" spans="9:18" s="1" customFormat="1" x14ac:dyDescent="0.2"/>
    <row r="109" spans="9:18" s="1" customFormat="1" x14ac:dyDescent="0.2"/>
    <row r="110" spans="9:18" s="1" customFormat="1" x14ac:dyDescent="0.2"/>
    <row r="111" spans="9:18" s="1" customFormat="1" x14ac:dyDescent="0.2"/>
    <row r="112" spans="9:18" s="1" customFormat="1" x14ac:dyDescent="0.2"/>
    <row r="113" s="1" customFormat="1" x14ac:dyDescent="0.2"/>
    <row r="114" s="1" customFormat="1" x14ac:dyDescent="0.2"/>
    <row r="115" s="1" customFormat="1" x14ac:dyDescent="0.2"/>
    <row r="116" s="1" customFormat="1" x14ac:dyDescent="0.2"/>
    <row r="117" s="1" customFormat="1" x14ac:dyDescent="0.2"/>
    <row r="118" s="1" customFormat="1" x14ac:dyDescent="0.2"/>
    <row r="119" s="1" customFormat="1" x14ac:dyDescent="0.2"/>
    <row r="120" s="1" customFormat="1" x14ac:dyDescent="0.2"/>
    <row r="121" s="1" customFormat="1" x14ac:dyDescent="0.2"/>
    <row r="122" s="1" customFormat="1" x14ac:dyDescent="0.2"/>
    <row r="123" s="1" customFormat="1" x14ac:dyDescent="0.2"/>
    <row r="124" s="1" customFormat="1" x14ac:dyDescent="0.2"/>
    <row r="125" s="1" customFormat="1" x14ac:dyDescent="0.2"/>
    <row r="126" s="1" customFormat="1" x14ac:dyDescent="0.2"/>
    <row r="127" s="1" customFormat="1" x14ac:dyDescent="0.2"/>
    <row r="128" s="1" customFormat="1" x14ac:dyDescent="0.2"/>
    <row r="129" s="1" customFormat="1" x14ac:dyDescent="0.2"/>
    <row r="130" s="1" customFormat="1" x14ac:dyDescent="0.2"/>
    <row r="131" s="1" customFormat="1" x14ac:dyDescent="0.2"/>
    <row r="132" s="1" customFormat="1" x14ac:dyDescent="0.2"/>
    <row r="133" s="1" customFormat="1" x14ac:dyDescent="0.2"/>
    <row r="134" s="1" customFormat="1" x14ac:dyDescent="0.2"/>
    <row r="135" s="1" customFormat="1" x14ac:dyDescent="0.2"/>
    <row r="136" s="1" customFormat="1" x14ac:dyDescent="0.2"/>
    <row r="137" s="1" customFormat="1" x14ac:dyDescent="0.2"/>
    <row r="138" s="1" customFormat="1" x14ac:dyDescent="0.2"/>
    <row r="139" s="1" customFormat="1" x14ac:dyDescent="0.2"/>
    <row r="140" s="1" customFormat="1" x14ac:dyDescent="0.2"/>
    <row r="141" s="1" customFormat="1" x14ac:dyDescent="0.2"/>
    <row r="142" s="1" customFormat="1" x14ac:dyDescent="0.2"/>
    <row r="143" s="1" customFormat="1" x14ac:dyDescent="0.2"/>
    <row r="144" s="1" customFormat="1" x14ac:dyDescent="0.2"/>
    <row r="145" s="1" customFormat="1" x14ac:dyDescent="0.2"/>
    <row r="146" s="1" customFormat="1" x14ac:dyDescent="0.2"/>
    <row r="147" s="1" customFormat="1" x14ac:dyDescent="0.2"/>
    <row r="148" s="1" customFormat="1" x14ac:dyDescent="0.2"/>
    <row r="149" s="1" customFormat="1" x14ac:dyDescent="0.2"/>
    <row r="150" s="1" customFormat="1" x14ac:dyDescent="0.2"/>
    <row r="151" s="1" customFormat="1" x14ac:dyDescent="0.2"/>
    <row r="152" s="1" customFormat="1" x14ac:dyDescent="0.2"/>
    <row r="153" s="1" customFormat="1" x14ac:dyDescent="0.2"/>
    <row r="154" s="1" customFormat="1" x14ac:dyDescent="0.2"/>
    <row r="155" s="1" customFormat="1" x14ac:dyDescent="0.2"/>
    <row r="156" s="1" customFormat="1" x14ac:dyDescent="0.2"/>
    <row r="157" s="1" customFormat="1" x14ac:dyDescent="0.2"/>
    <row r="158" s="1" customFormat="1" x14ac:dyDescent="0.2"/>
    <row r="159" s="1" customFormat="1" x14ac:dyDescent="0.2"/>
    <row r="160" s="1" customFormat="1" x14ac:dyDescent="0.2"/>
    <row r="161" s="1" customFormat="1" x14ac:dyDescent="0.2"/>
    <row r="162" s="1" customFormat="1" x14ac:dyDescent="0.2"/>
    <row r="163" s="1" customFormat="1" x14ac:dyDescent="0.2"/>
    <row r="164" s="1" customFormat="1" x14ac:dyDescent="0.2"/>
    <row r="165" s="1" customFormat="1" x14ac:dyDescent="0.2"/>
    <row r="166" s="1" customFormat="1" x14ac:dyDescent="0.2"/>
    <row r="167" s="1" customFormat="1" x14ac:dyDescent="0.2"/>
    <row r="168" s="1" customFormat="1" x14ac:dyDescent="0.2"/>
    <row r="169" s="1" customFormat="1" x14ac:dyDescent="0.2"/>
    <row r="170" s="1" customFormat="1" x14ac:dyDescent="0.2"/>
    <row r="171" s="1" customFormat="1" x14ac:dyDescent="0.2"/>
    <row r="172" s="1" customFormat="1" x14ac:dyDescent="0.2"/>
    <row r="173" s="1" customFormat="1" x14ac:dyDescent="0.2"/>
    <row r="174" s="1" customFormat="1" x14ac:dyDescent="0.2"/>
    <row r="175" s="1" customFormat="1" x14ac:dyDescent="0.2"/>
    <row r="176" s="1" customFormat="1" x14ac:dyDescent="0.2"/>
    <row r="177" s="1" customFormat="1" x14ac:dyDescent="0.2"/>
    <row r="178" s="1" customFormat="1" x14ac:dyDescent="0.2"/>
    <row r="179" s="1" customFormat="1" x14ac:dyDescent="0.2"/>
    <row r="180" s="1" customFormat="1" x14ac:dyDescent="0.2"/>
    <row r="181" s="1" customFormat="1" x14ac:dyDescent="0.2"/>
    <row r="182" s="1" customFormat="1" x14ac:dyDescent="0.2"/>
    <row r="183" s="1" customFormat="1" x14ac:dyDescent="0.2"/>
    <row r="184" s="1" customFormat="1" x14ac:dyDescent="0.2"/>
    <row r="185" s="1" customFormat="1" x14ac:dyDescent="0.2"/>
    <row r="186" s="1" customFormat="1" x14ac:dyDescent="0.2"/>
    <row r="187" s="1" customFormat="1" x14ac:dyDescent="0.2"/>
    <row r="188" s="1" customFormat="1" x14ac:dyDescent="0.2"/>
    <row r="189" s="1" customFormat="1" x14ac:dyDescent="0.2"/>
    <row r="190" s="1" customFormat="1" x14ac:dyDescent="0.2"/>
    <row r="191" s="1" customFormat="1" x14ac:dyDescent="0.2"/>
    <row r="192" s="1" customFormat="1" x14ac:dyDescent="0.2"/>
    <row r="193" s="1" customFormat="1" x14ac:dyDescent="0.2"/>
    <row r="194" s="1" customFormat="1" x14ac:dyDescent="0.2"/>
    <row r="195" s="1" customFormat="1" x14ac:dyDescent="0.2"/>
    <row r="196" s="1" customFormat="1" x14ac:dyDescent="0.2"/>
    <row r="197" s="1" customFormat="1" x14ac:dyDescent="0.2"/>
    <row r="198" s="1" customFormat="1" x14ac:dyDescent="0.2"/>
    <row r="199" s="1" customFormat="1" x14ac:dyDescent="0.2"/>
    <row r="200" s="1" customFormat="1" x14ac:dyDescent="0.2"/>
    <row r="201" s="1" customFormat="1" x14ac:dyDescent="0.2"/>
    <row r="202" s="1" customFormat="1" x14ac:dyDescent="0.2"/>
    <row r="203" s="1" customFormat="1" x14ac:dyDescent="0.2"/>
    <row r="204" s="1" customFormat="1" x14ac:dyDescent="0.2"/>
    <row r="205" s="1" customFormat="1" x14ac:dyDescent="0.2"/>
    <row r="206" s="1" customFormat="1" x14ac:dyDescent="0.2"/>
    <row r="207" s="1" customFormat="1" x14ac:dyDescent="0.2"/>
    <row r="208" s="1" customFormat="1" x14ac:dyDescent="0.2"/>
    <row r="209" s="1" customFormat="1" x14ac:dyDescent="0.2"/>
    <row r="210" s="1" customFormat="1" x14ac:dyDescent="0.2"/>
    <row r="211" s="1" customFormat="1" x14ac:dyDescent="0.2"/>
    <row r="212" s="1" customFormat="1" x14ac:dyDescent="0.2"/>
    <row r="213" s="1" customFormat="1" x14ac:dyDescent="0.2"/>
    <row r="214" s="1" customFormat="1" x14ac:dyDescent="0.2"/>
    <row r="215" s="1" customFormat="1" x14ac:dyDescent="0.2"/>
    <row r="216" s="1" customFormat="1" x14ac:dyDescent="0.2"/>
    <row r="217" s="1" customFormat="1" x14ac:dyDescent="0.2"/>
    <row r="218" s="1" customFormat="1" x14ac:dyDescent="0.2"/>
    <row r="219" s="1" customFormat="1" x14ac:dyDescent="0.2"/>
    <row r="220" s="1" customFormat="1" x14ac:dyDescent="0.2"/>
    <row r="221" s="1" customFormat="1" x14ac:dyDescent="0.2"/>
    <row r="222" s="1" customFormat="1" x14ac:dyDescent="0.2"/>
    <row r="223" s="1" customFormat="1" x14ac:dyDescent="0.2"/>
    <row r="224" s="1" customFormat="1" x14ac:dyDescent="0.2"/>
    <row r="225" s="1" customFormat="1" x14ac:dyDescent="0.2"/>
    <row r="226" s="1" customFormat="1" x14ac:dyDescent="0.2"/>
    <row r="227" s="1" customFormat="1" x14ac:dyDescent="0.2"/>
    <row r="228" s="1" customFormat="1" x14ac:dyDescent="0.2"/>
    <row r="229" s="1" customFormat="1" x14ac:dyDescent="0.2"/>
    <row r="230" s="1" customFormat="1" x14ac:dyDescent="0.2"/>
    <row r="231" s="1" customFormat="1" x14ac:dyDescent="0.2"/>
    <row r="232" s="1" customFormat="1" x14ac:dyDescent="0.2"/>
    <row r="233" s="1" customFormat="1" x14ac:dyDescent="0.2"/>
    <row r="234" s="1" customFormat="1" x14ac:dyDescent="0.2"/>
    <row r="235" s="1" customFormat="1" x14ac:dyDescent="0.2"/>
    <row r="236" s="1" customFormat="1" x14ac:dyDescent="0.2"/>
    <row r="237" s="1" customFormat="1" x14ac:dyDescent="0.2"/>
    <row r="238" s="1" customFormat="1" x14ac:dyDescent="0.2"/>
    <row r="239" s="1" customFormat="1" x14ac:dyDescent="0.2"/>
    <row r="240" s="1" customFormat="1" x14ac:dyDescent="0.2"/>
    <row r="241" s="1" customFormat="1" x14ac:dyDescent="0.2"/>
    <row r="242" s="1" customFormat="1" x14ac:dyDescent="0.2"/>
    <row r="243" s="1" customFormat="1" x14ac:dyDescent="0.2"/>
    <row r="244" s="1" customFormat="1" x14ac:dyDescent="0.2"/>
    <row r="245" s="1" customFormat="1" x14ac:dyDescent="0.2"/>
    <row r="246" s="1" customFormat="1" x14ac:dyDescent="0.2"/>
    <row r="247" s="1" customFormat="1" x14ac:dyDescent="0.2"/>
    <row r="248" s="1" customFormat="1" x14ac:dyDescent="0.2"/>
    <row r="249" s="1" customFormat="1" x14ac:dyDescent="0.2"/>
    <row r="250" s="1" customFormat="1" x14ac:dyDescent="0.2"/>
    <row r="251" s="1" customFormat="1" x14ac:dyDescent="0.2"/>
    <row r="252" s="1" customFormat="1" x14ac:dyDescent="0.2"/>
    <row r="253" s="1" customFormat="1" x14ac:dyDescent="0.2"/>
    <row r="254" s="1" customFormat="1" x14ac:dyDescent="0.2"/>
    <row r="255" s="1" customFormat="1" x14ac:dyDescent="0.2"/>
    <row r="256" s="1" customFormat="1" x14ac:dyDescent="0.2"/>
    <row r="257" s="1" customFormat="1" x14ac:dyDescent="0.2"/>
    <row r="258" s="1" customFormat="1" x14ac:dyDescent="0.2"/>
    <row r="259" s="1" customFormat="1" x14ac:dyDescent="0.2"/>
    <row r="260" s="1" customFormat="1" x14ac:dyDescent="0.2"/>
    <row r="261" s="1" customFormat="1" x14ac:dyDescent="0.2"/>
    <row r="262" s="1" customFormat="1" x14ac:dyDescent="0.2"/>
    <row r="263" s="1" customFormat="1" x14ac:dyDescent="0.2"/>
    <row r="264" s="1" customFormat="1" x14ac:dyDescent="0.2"/>
    <row r="265" s="1" customFormat="1" x14ac:dyDescent="0.2"/>
    <row r="266" s="1" customFormat="1" x14ac:dyDescent="0.2"/>
    <row r="267" s="1" customFormat="1" x14ac:dyDescent="0.2"/>
    <row r="268" s="1" customFormat="1" x14ac:dyDescent="0.2"/>
    <row r="269" s="1" customFormat="1" x14ac:dyDescent="0.2"/>
    <row r="270" s="1" customFormat="1" x14ac:dyDescent="0.2"/>
    <row r="271" s="1" customFormat="1" x14ac:dyDescent="0.2"/>
    <row r="272" s="1" customFormat="1" x14ac:dyDescent="0.2"/>
    <row r="273" s="1" customFormat="1" x14ac:dyDescent="0.2"/>
    <row r="274" s="1" customFormat="1" x14ac:dyDescent="0.2"/>
    <row r="275" s="1" customFormat="1" x14ac:dyDescent="0.2"/>
    <row r="276" s="1" customFormat="1" x14ac:dyDescent="0.2"/>
    <row r="277" s="1" customFormat="1" x14ac:dyDescent="0.2"/>
    <row r="278" s="1" customFormat="1" x14ac:dyDescent="0.2"/>
    <row r="279" s="1" customFormat="1" x14ac:dyDescent="0.2"/>
    <row r="280" s="1" customFormat="1" x14ac:dyDescent="0.2"/>
    <row r="281" s="1" customFormat="1" x14ac:dyDescent="0.2"/>
    <row r="282" s="1" customFormat="1" x14ac:dyDescent="0.2"/>
    <row r="283" s="1" customFormat="1" x14ac:dyDescent="0.2"/>
    <row r="284" s="1" customFormat="1" x14ac:dyDescent="0.2"/>
    <row r="285" s="1" customFormat="1" x14ac:dyDescent="0.2"/>
    <row r="286" s="1" customFormat="1" x14ac:dyDescent="0.2"/>
    <row r="287" s="1" customFormat="1" x14ac:dyDescent="0.2"/>
    <row r="288" s="1" customFormat="1" x14ac:dyDescent="0.2"/>
    <row r="289" spans="2:6" s="1" customFormat="1" x14ac:dyDescent="0.2">
      <c r="B289"/>
      <c r="C289"/>
      <c r="D289"/>
      <c r="E289"/>
      <c r="F289"/>
    </row>
  </sheetData>
  <mergeCells count="5">
    <mergeCell ref="J2:N2"/>
    <mergeCell ref="B3:F3"/>
    <mergeCell ref="B4:F4"/>
    <mergeCell ref="B7:D7"/>
    <mergeCell ref="J13:M13"/>
  </mergeCells>
  <printOptions horizontalCentered="1"/>
  <pageMargins left="0.75" right="0.75" top="1" bottom="1" header="0.5" footer="0.5"/>
  <pageSetup scale="80" orientation="portrait"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Instructions</vt:lpstr>
      <vt:lpstr>Break-Even Worksheet</vt:lpstr>
      <vt:lpstr>Break-Even Worksheet (Sample1)</vt:lpstr>
      <vt:lpstr>Break-Even Worksheet (Sample 2)</vt:lpstr>
      <vt:lpstr>'Break-Even Worksheet'!Print_Area</vt:lpstr>
      <vt:lpstr>'Break-Even Worksheet (Sample 2)'!Print_Area</vt:lpstr>
      <vt:lpstr>'Break-Even Worksheet (Sample1)'!Print_Area</vt:lpstr>
    </vt:vector>
  </TitlesOfParts>
  <Company>RestaurantOwner.com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QSR Financial Sample</dc:title>
  <dc:subject>QSR Financial Model - Sample</dc:subject>
  <dc:creator>Jim Laube</dc:creator>
  <dc:description>THE CONTENT IN THIS TEMPLATE IS THE INTELLECTUAL PROPERTY OF RESTAURANTOWNER.COM AND IS REGISTERED UNDER THE COPYRIGHT REGISTRATION NUMBER TXu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dc:description>
  <cp:lastModifiedBy>Joe Erickson</cp:lastModifiedBy>
  <cp:lastPrinted>2020-04-01T15:03:27Z</cp:lastPrinted>
  <dcterms:created xsi:type="dcterms:W3CDTF">1998-06-26T18:35:15Z</dcterms:created>
  <dcterms:modified xsi:type="dcterms:W3CDTF">2020-04-01T16:41:23Z</dcterms:modified>
  <cp:category>THE CONTENT IN THIS TEMPLATE IS THE INTELLECTUAL PROPERTY OF RESTAURANTOWNER.COM AND IS REGISTERED UNDER THE COPYRIGHT REGISTRATION NUMBER TX u 1-344-214 WITH THE UNITED STATES COPYRIGHT OFFICE PURSUANT TO TITLE 17 OF THE UNITED STATES CODE.  UNAUTHORIZED USE, DISTRIBUTION AND/OR PUBLICATION OF THIS MATERIAL CONSTITUTES COPYRIGHT INFRINGEMENT.  THE COPYRIGHT ACT (17 U.S.C. SECTION 101, et seq.) PROVIDES FOR THE IMPOSITION OF SIGNIFICANT LEGAL AND EQUITABLE REMEDIES AGAINST ANY PERSON WHO INFRINGES OR OTHERWISE VIOLATES ANY OF THE EXCLUSIVE RIGHTS OF A COPYRIGHT OWNER. Copyright © 2018 by RestaurantOwner.com</cp:category>
</cp:coreProperties>
</file>